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20" yWindow="270" windowWidth="15600" windowHeight="11580"/>
  </bookViews>
  <sheets>
    <sheet name="Checklist" sheetId="15" r:id="rId1"/>
    <sheet name="Step 2. Qualitative" sheetId="16" r:id="rId2"/>
    <sheet name="Step 3. BAMI (col A)" sheetId="18" r:id="rId3"/>
    <sheet name="Step 3. BAMI (col B)" sheetId="19" r:id="rId4"/>
    <sheet name="Step 3. BAMI (col C)" sheetId="11" r:id="rId5"/>
    <sheet name="Lists of terms" sheetId="17" r:id="rId6"/>
  </sheets>
  <definedNames>
    <definedName name="_xlnm.Print_Area" localSheetId="0">Checklist!$A$1:$N$54</definedName>
  </definedNames>
  <calcPr calcId="125725"/>
</workbook>
</file>

<file path=xl/calcChain.xml><?xml version="1.0" encoding="utf-8"?>
<calcChain xmlns="http://schemas.openxmlformats.org/spreadsheetml/2006/main">
  <c r="D29" i="18"/>
  <c r="G29"/>
  <c r="F19" i="11"/>
  <c r="E19"/>
  <c r="D19"/>
  <c r="C19"/>
  <c r="B19"/>
  <c r="F19" i="19"/>
  <c r="E19"/>
  <c r="D19"/>
  <c r="C19"/>
  <c r="B19"/>
  <c r="F19" i="18"/>
  <c r="E19"/>
  <c r="C19"/>
  <c r="D19" s="1"/>
  <c r="B19"/>
  <c r="G29" i="19" l="1"/>
  <c r="C28"/>
  <c r="F27"/>
  <c r="G27" s="1"/>
  <c r="E27"/>
  <c r="E28" s="1"/>
  <c r="C27"/>
  <c r="D27" s="1"/>
  <c r="B27"/>
  <c r="B28" s="1"/>
  <c r="G26"/>
  <c r="G25"/>
  <c r="G24"/>
  <c r="G23"/>
  <c r="G22"/>
  <c r="F20"/>
  <c r="G20" s="1"/>
  <c r="E20"/>
  <c r="C20"/>
  <c r="D20" s="1"/>
  <c r="D29" s="1"/>
  <c r="B20"/>
  <c r="G19"/>
  <c r="G18"/>
  <c r="G17"/>
  <c r="F15"/>
  <c r="G15" s="1"/>
  <c r="E15"/>
  <c r="B15"/>
  <c r="G14"/>
  <c r="F14"/>
  <c r="E14"/>
  <c r="D14"/>
  <c r="C14"/>
  <c r="C15" s="1"/>
  <c r="D15" s="1"/>
  <c r="B14"/>
  <c r="G13"/>
  <c r="G12"/>
  <c r="G11"/>
  <c r="E9"/>
  <c r="E29" s="1"/>
  <c r="G8"/>
  <c r="F8"/>
  <c r="F9" s="1"/>
  <c r="E8"/>
  <c r="C8"/>
  <c r="D8" s="1"/>
  <c r="B8"/>
  <c r="B9" s="1"/>
  <c r="G7"/>
  <c r="G6"/>
  <c r="G5"/>
  <c r="G4"/>
  <c r="F28" i="18"/>
  <c r="B28"/>
  <c r="F27"/>
  <c r="E27"/>
  <c r="G27" s="1"/>
  <c r="D27"/>
  <c r="C27"/>
  <c r="C28" s="1"/>
  <c r="D28" s="1"/>
  <c r="B27"/>
  <c r="G26"/>
  <c r="G25"/>
  <c r="G24"/>
  <c r="G23"/>
  <c r="G22"/>
  <c r="F20"/>
  <c r="G20" s="1"/>
  <c r="E20"/>
  <c r="C20"/>
  <c r="D20" s="1"/>
  <c r="B20"/>
  <c r="G19"/>
  <c r="G18"/>
  <c r="G17"/>
  <c r="E15"/>
  <c r="G14"/>
  <c r="F14"/>
  <c r="F15" s="1"/>
  <c r="G15" s="1"/>
  <c r="E14"/>
  <c r="C14"/>
  <c r="C15" s="1"/>
  <c r="D15" s="1"/>
  <c r="B14"/>
  <c r="B15" s="1"/>
  <c r="G13"/>
  <c r="G12"/>
  <c r="G11"/>
  <c r="C9"/>
  <c r="F8"/>
  <c r="G8" s="1"/>
  <c r="E8"/>
  <c r="E9" s="1"/>
  <c r="C8"/>
  <c r="B8"/>
  <c r="B9" s="1"/>
  <c r="G7"/>
  <c r="G6"/>
  <c r="G5"/>
  <c r="G4"/>
  <c r="L43" i="15"/>
  <c r="L42"/>
  <c r="L41"/>
  <c r="H43"/>
  <c r="H42"/>
  <c r="H41"/>
  <c r="D43"/>
  <c r="D41"/>
  <c r="L37"/>
  <c r="H37"/>
  <c r="D37"/>
  <c r="D33"/>
  <c r="D34"/>
  <c r="D42"/>
  <c r="D35"/>
  <c r="D36"/>
  <c r="H35"/>
  <c r="H36"/>
  <c r="L35"/>
  <c r="L36"/>
  <c r="B29" i="19" l="1"/>
  <c r="G9"/>
  <c r="D28"/>
  <c r="F28"/>
  <c r="G28" s="1"/>
  <c r="C9"/>
  <c r="B29" i="18"/>
  <c r="D9"/>
  <c r="G28"/>
  <c r="C29"/>
  <c r="E28"/>
  <c r="E29" s="1"/>
  <c r="D8"/>
  <c r="F9"/>
  <c r="D14"/>
  <c r="C29" i="19" l="1"/>
  <c r="D9"/>
  <c r="F29"/>
  <c r="H27"/>
  <c r="F29" i="18"/>
  <c r="G9"/>
  <c r="H27" s="1"/>
  <c r="N12" i="15"/>
  <c r="L12"/>
  <c r="J12"/>
  <c r="H12"/>
  <c r="D12"/>
  <c r="F12"/>
  <c r="L47"/>
  <c r="L48" s="1"/>
  <c r="H47"/>
  <c r="H29" i="19" l="1"/>
  <c r="H14" i="15" s="1"/>
  <c r="H30" s="1"/>
  <c r="J29" i="19"/>
  <c r="J14" i="15" s="1"/>
  <c r="J30" s="1"/>
  <c r="H29" i="18"/>
  <c r="D14" i="15" s="1"/>
  <c r="J29" i="18"/>
  <c r="F14" i="15" s="1"/>
  <c r="H48"/>
  <c r="L33" s="1"/>
  <c r="L31"/>
  <c r="H31"/>
  <c r="D31"/>
  <c r="J32" l="1"/>
  <c r="H32"/>
  <c r="F27" i="11" l="1"/>
  <c r="F28" s="1"/>
  <c r="E27"/>
  <c r="C27"/>
  <c r="C28" s="1"/>
  <c r="B27"/>
  <c r="B28" s="1"/>
  <c r="G26"/>
  <c r="G25"/>
  <c r="G24"/>
  <c r="G23"/>
  <c r="G22"/>
  <c r="F20"/>
  <c r="E20"/>
  <c r="B20"/>
  <c r="G18"/>
  <c r="G17"/>
  <c r="F14"/>
  <c r="F15" s="1"/>
  <c r="E14"/>
  <c r="E15" s="1"/>
  <c r="C14"/>
  <c r="B14"/>
  <c r="B15" s="1"/>
  <c r="G13"/>
  <c r="G12"/>
  <c r="G11"/>
  <c r="F8"/>
  <c r="F9" s="1"/>
  <c r="E8"/>
  <c r="E9" s="1"/>
  <c r="C8"/>
  <c r="C9" s="1"/>
  <c r="B8"/>
  <c r="B9" s="1"/>
  <c r="G7"/>
  <c r="G6"/>
  <c r="G5"/>
  <c r="G4"/>
  <c r="F29" l="1"/>
  <c r="B29"/>
  <c r="D8"/>
  <c r="G14"/>
  <c r="G9"/>
  <c r="D9"/>
  <c r="D14"/>
  <c r="G27"/>
  <c r="D27"/>
  <c r="G20"/>
  <c r="G29" s="1"/>
  <c r="G19"/>
  <c r="G15"/>
  <c r="D28"/>
  <c r="E28"/>
  <c r="G28" s="1"/>
  <c r="G8"/>
  <c r="C15"/>
  <c r="D15" s="1"/>
  <c r="C20"/>
  <c r="D20" s="1"/>
  <c r="D29" s="1"/>
  <c r="C29" l="1"/>
  <c r="E29"/>
  <c r="H27" l="1"/>
  <c r="J29" s="1"/>
  <c r="F30" i="15" l="1"/>
  <c r="F32" s="1"/>
  <c r="N14"/>
  <c r="N30" s="1"/>
  <c r="N32" s="1"/>
  <c r="H29" i="11"/>
  <c r="D30" i="15" l="1"/>
  <c r="D32" s="1"/>
  <c r="D39" s="1"/>
  <c r="L14"/>
  <c r="L30" s="1"/>
  <c r="L32" s="1"/>
  <c r="L39" s="1"/>
  <c r="D47"/>
  <c r="D48" s="1"/>
  <c r="D40" l="1"/>
  <c r="H33"/>
  <c r="H39" s="1"/>
  <c r="H34"/>
  <c r="H40" s="1"/>
  <c r="L34" l="1"/>
  <c r="L40" s="1"/>
</calcChain>
</file>

<file path=xl/sharedStrings.xml><?xml version="1.0" encoding="utf-8"?>
<sst xmlns="http://schemas.openxmlformats.org/spreadsheetml/2006/main" count="387" uniqueCount="146">
  <si>
    <t>4.1 Buffer and Landscape Context</t>
  </si>
  <si>
    <t>4.1.1 Landscape Connectivity</t>
  </si>
  <si>
    <t>4.1.2 Percent of AA with Buffer</t>
  </si>
  <si>
    <t>4.1.3 Average Buffer Width</t>
  </si>
  <si>
    <t>4.1.4 Buffer Condition</t>
  </si>
  <si>
    <t>4.2 Attribute 2: Hydrology</t>
  </si>
  <si>
    <t>4.2.1 Water Source</t>
  </si>
  <si>
    <t>4.2.2 Hydroperiod or Channel Stability</t>
  </si>
  <si>
    <t>4.2.3 Hydrologic Connectivity</t>
  </si>
  <si>
    <t>4.3 Attribute 3: Physical Structure</t>
  </si>
  <si>
    <t>4.3.1 Structural Patch Richness</t>
  </si>
  <si>
    <t>4.3.2 Topographic Complexity</t>
  </si>
  <si>
    <t>4.4 Attribute 4: Biotic Structure</t>
  </si>
  <si>
    <r>
      <t>Impact</t>
    </r>
    <r>
      <rPr>
        <vertAlign val="subscript"/>
        <sz val="10"/>
        <rFont val="Arial"/>
        <family val="2"/>
      </rPr>
      <t>Before</t>
    </r>
  </si>
  <si>
    <r>
      <t>Impact</t>
    </r>
    <r>
      <rPr>
        <vertAlign val="subscript"/>
        <sz val="10"/>
        <rFont val="Arial"/>
        <family val="2"/>
      </rPr>
      <t>After</t>
    </r>
  </si>
  <si>
    <r>
      <t>Mitigation</t>
    </r>
    <r>
      <rPr>
        <vertAlign val="subscript"/>
        <sz val="10"/>
        <rFont val="Arial"/>
        <family val="2"/>
      </rPr>
      <t>Before</t>
    </r>
  </si>
  <si>
    <r>
      <t>Impact</t>
    </r>
    <r>
      <rPr>
        <vertAlign val="subscript"/>
        <sz val="10"/>
        <rFont val="Arial"/>
        <family val="2"/>
      </rPr>
      <t>delta</t>
    </r>
  </si>
  <si>
    <r>
      <t>Mitigation</t>
    </r>
    <r>
      <rPr>
        <vertAlign val="subscript"/>
        <sz val="10"/>
        <rFont val="Arial"/>
        <family val="2"/>
      </rPr>
      <t>After</t>
    </r>
  </si>
  <si>
    <t>Functions/conditions</t>
  </si>
  <si>
    <t xml:space="preserve">Instructions: </t>
  </si>
  <si>
    <t>4.4.1 Number of Plant Layers</t>
  </si>
  <si>
    <t>4.4.3 Percent Invasion</t>
  </si>
  <si>
    <t>RAW SCORE</t>
  </si>
  <si>
    <t>FINAL SCORE</t>
  </si>
  <si>
    <t>OVERALL SCORE</t>
  </si>
  <si>
    <r>
      <t>Mitigation</t>
    </r>
    <r>
      <rPr>
        <vertAlign val="subscript"/>
        <sz val="10"/>
        <rFont val="Arial"/>
        <family val="2"/>
      </rPr>
      <t>delta</t>
    </r>
  </si>
  <si>
    <t>Corps File No.:</t>
  </si>
  <si>
    <t>Impact Site Name:</t>
  </si>
  <si>
    <t>Impact Cowardin or HGM type:</t>
  </si>
  <si>
    <t>Column A</t>
  </si>
  <si>
    <t>Mitigation Site Name:</t>
  </si>
  <si>
    <t>Mitigation Type:</t>
  </si>
  <si>
    <t>Cowardin/HGM type:</t>
  </si>
  <si>
    <t>Column B</t>
  </si>
  <si>
    <t>Column C</t>
  </si>
  <si>
    <t>Ratio adjustment:</t>
  </si>
  <si>
    <t>PM justification:</t>
  </si>
  <si>
    <t>Ratio adjustment from BAMI procedure (attached):</t>
  </si>
  <si>
    <t xml:space="preserve">PM justification: </t>
  </si>
  <si>
    <t xml:space="preserve">Type conversion: </t>
  </si>
  <si>
    <t>Final ratio:</t>
  </si>
  <si>
    <t>Proposed impact (total):</t>
  </si>
  <si>
    <t>linear feet</t>
  </si>
  <si>
    <t>to Resource type:</t>
  </si>
  <si>
    <t>Cowardin or HGM:</t>
  </si>
  <si>
    <t>of Resource type:</t>
  </si>
  <si>
    <t>Additional PM comments:</t>
  </si>
  <si>
    <t>Impact Unmitigated:</t>
  </si>
  <si>
    <t>Remaining impact (acres):</t>
  </si>
  <si>
    <t>Remaining impact (linear feet):</t>
  </si>
  <si>
    <t>acres</t>
  </si>
  <si>
    <t>Required Mitigation:</t>
  </si>
  <si>
    <t>Riverine</t>
  </si>
  <si>
    <t>%</t>
  </si>
  <si>
    <r>
      <t>Qualitative impact-mitigation comparison</t>
    </r>
    <r>
      <rPr>
        <sz val="8"/>
        <rFont val="Arial"/>
        <family val="2"/>
      </rPr>
      <t xml:space="preserve">: </t>
    </r>
  </si>
  <si>
    <r>
      <t>Quantitative</t>
    </r>
    <r>
      <rPr>
        <sz val="8"/>
        <rFont val="Arial"/>
        <family val="2"/>
      </rPr>
      <t xml:space="preserve"> </t>
    </r>
    <r>
      <rPr>
        <b/>
        <sz val="8"/>
        <rFont val="Arial"/>
        <family val="2"/>
      </rPr>
      <t xml:space="preserve"> impact-mitigation comparison</t>
    </r>
    <r>
      <rPr>
        <sz val="8"/>
        <rFont val="Arial"/>
        <family val="2"/>
      </rPr>
      <t xml:space="preserve">: </t>
    </r>
  </si>
  <si>
    <r>
      <t>Mitigation site location</t>
    </r>
    <r>
      <rPr>
        <sz val="8"/>
        <rFont val="Arial"/>
        <family val="2"/>
      </rPr>
      <t xml:space="preserve">: </t>
    </r>
  </si>
  <si>
    <r>
      <t>Net loss of aquatic resource surface area</t>
    </r>
    <r>
      <rPr>
        <sz val="8"/>
        <rFont val="Arial"/>
        <family val="2"/>
      </rPr>
      <t>:</t>
    </r>
  </si>
  <si>
    <r>
      <t>Temporal loss</t>
    </r>
    <r>
      <rPr>
        <sz val="8"/>
        <rFont val="Arial"/>
        <family val="2"/>
      </rPr>
      <t xml:space="preserve">: </t>
    </r>
  </si>
  <si>
    <r>
      <t>Final mitigation ratio(s):</t>
    </r>
    <r>
      <rPr>
        <sz val="8"/>
        <rFont val="Arial"/>
        <family val="2"/>
      </rPr>
      <t xml:space="preserve"> </t>
    </r>
  </si>
  <si>
    <t>Remaining impact:</t>
  </si>
  <si>
    <t>Project Manager:</t>
  </si>
  <si>
    <t>Impact distance:</t>
  </si>
  <si>
    <t>Impact area :</t>
  </si>
  <si>
    <t xml:space="preserve">Final compensatory mitigation requirements: </t>
  </si>
  <si>
    <t>(CRAM example)</t>
  </si>
  <si>
    <r>
      <t>Quotient=ABS(M/I)</t>
    </r>
    <r>
      <rPr>
        <vertAlign val="subscript"/>
        <sz val="10"/>
        <rFont val="Arial"/>
        <family val="2"/>
      </rPr>
      <t>deltas</t>
    </r>
  </si>
  <si>
    <t>Baseline ratio:</t>
  </si>
  <si>
    <t>:</t>
  </si>
  <si>
    <r>
      <rPr>
        <b/>
        <sz val="10"/>
        <rFont val="Arial"/>
        <family val="2"/>
      </rPr>
      <t>1.</t>
    </r>
    <r>
      <rPr>
        <sz val="10"/>
        <rFont val="Arial"/>
        <family val="2"/>
      </rPr>
      <t xml:space="preserve"> Choose functional method.  Acceptable functional assessment methods must be aquatic resource-based, standardized, comparable from site to site, peer-reviewed, and must be approved by the applicable Corps District.</t>
    </r>
  </si>
  <si>
    <r>
      <rPr>
        <b/>
        <sz val="10"/>
        <rFont val="Arial"/>
        <family val="2"/>
      </rPr>
      <t>5.</t>
    </r>
    <r>
      <rPr>
        <sz val="10"/>
        <rFont val="Arial"/>
        <family val="2"/>
      </rPr>
      <t xml:space="preserve"> To get baseline ratio: If quotient (Q) is less than 1, baseline ratio = 1/Q : 1; if quotient is greater than 1, baseline ratio = 1 : Q.</t>
    </r>
  </si>
  <si>
    <t>perennial</t>
  </si>
  <si>
    <t xml:space="preserve">Additional PM comments: </t>
  </si>
  <si>
    <r>
      <t>Risk and uncertainty</t>
    </r>
    <r>
      <rPr>
        <sz val="8"/>
        <rFont val="Arial"/>
        <family val="2"/>
      </rPr>
      <t>:</t>
    </r>
  </si>
  <si>
    <r>
      <rPr>
        <b/>
        <sz val="10"/>
        <rFont val="Arial"/>
        <family val="2"/>
      </rPr>
      <t>2.</t>
    </r>
    <r>
      <rPr>
        <sz val="10"/>
        <rFont val="Arial"/>
        <family val="2"/>
      </rPr>
      <t xml:space="preserve"> List functions/condition categories in leftmost column.</t>
    </r>
  </si>
  <si>
    <r>
      <rPr>
        <b/>
        <sz val="10"/>
        <rFont val="Arial"/>
        <family val="2"/>
      </rPr>
      <t>3.</t>
    </r>
    <r>
      <rPr>
        <sz val="10"/>
        <rFont val="Arial"/>
        <family val="2"/>
      </rPr>
      <t xml:space="preserve"> Utilize Before-After-Mitigation-Impact (BAMI) procedure above to calculate function deltas.</t>
    </r>
  </si>
  <si>
    <r>
      <rPr>
        <b/>
        <sz val="10"/>
        <rFont val="Arial"/>
        <family val="2"/>
      </rPr>
      <t>4.</t>
    </r>
    <r>
      <rPr>
        <sz val="10"/>
        <rFont val="Arial"/>
        <family val="2"/>
      </rPr>
      <t xml:space="preserve"> Obtain absolute value (ABS*) of quotient of mitigation-delta over impact-delta for overall score (if method has no overall score, use median of quotients for function categories or individual functions).  *Absolute value is the nonnegative number for any real number, so if your quotient is negative, simply drop the negative sign to get the ABS.  For example: the ABS of -9/3 = 3.</t>
    </r>
  </si>
  <si>
    <r>
      <rPr>
        <b/>
        <sz val="10"/>
        <rFont val="Arial"/>
        <family val="2"/>
      </rPr>
      <t>6.</t>
    </r>
    <r>
      <rPr>
        <sz val="10"/>
        <rFont val="Arial"/>
        <family val="2"/>
      </rPr>
      <t xml:space="preserve"> Input Step 3 baseline ratio into the checklist document.</t>
    </r>
  </si>
  <si>
    <t>4.4.4 Interspersion/Zonation</t>
  </si>
  <si>
    <t>4.4.5 Vertical Structure</t>
  </si>
  <si>
    <t>4.4.2 Co-Dominant Species</t>
  </si>
  <si>
    <t>Baseline ratio from 2 or 3:</t>
  </si>
  <si>
    <t>Total adjustments (4-8):</t>
  </si>
  <si>
    <t>Required Mitigation*:</t>
  </si>
  <si>
    <t xml:space="preserve">*At PM's discretion, if applicant's proposed mitigation is less than checklist requirement and additional mitigation type(s) proposed, complete additional columns as needed. </t>
  </si>
  <si>
    <t>Proposed Mitigation**:</t>
  </si>
  <si>
    <t>**Only enter proposed mitigation into spreadsheet if accepting applicant's lower (than required ratio) proposal.</t>
  </si>
  <si>
    <t>Impact site</t>
  </si>
  <si>
    <t>Mitigation site</t>
  </si>
  <si>
    <t xml:space="preserve">Short- or long-term surface water storage </t>
  </si>
  <si>
    <t xml:space="preserve">Subsurface water storage </t>
  </si>
  <si>
    <t>Moderation of groundwater flow or discharge</t>
  </si>
  <si>
    <t xml:space="preserve">Dissipation of energy </t>
  </si>
  <si>
    <t xml:space="preserve">Cycling of nutrients </t>
  </si>
  <si>
    <t xml:space="preserve">Removal of elements and compounds </t>
  </si>
  <si>
    <t xml:space="preserve">Retention of particulates </t>
  </si>
  <si>
    <t xml:space="preserve">Export of organic carbon </t>
  </si>
  <si>
    <t>Maintenance of plant and animal communities</t>
  </si>
  <si>
    <t>Step 3: Before-After-Mitigation-Impact (BAMI) procedure</t>
  </si>
  <si>
    <t>Step 2: Qualitative comparison of functions (functional loss vs. gain)</t>
  </si>
  <si>
    <t>1. Describe amount of functional loss (impact) and gain (mitigation) in each respective column.  Gain and loss can be described in text (for example, small loss, moderate loss, large loss, no loss, etc.) or symbolically (for example, +, ++, +++, 0, ---, --, -).</t>
  </si>
  <si>
    <t>2. Note: alternate lists of functions may be used.</t>
  </si>
  <si>
    <t>3. Note: a single adjustment should be used to account for all functions combined (see example 7 in attachment 12501.3)</t>
  </si>
  <si>
    <t>Hydrology:</t>
  </si>
  <si>
    <t>Starting ratio:</t>
  </si>
  <si>
    <t>Functions (Column A)</t>
  </si>
  <si>
    <t>Function (Column C)</t>
  </si>
  <si>
    <t>Function (Column B)</t>
  </si>
  <si>
    <t>Adjustment:</t>
  </si>
  <si>
    <t>PM Justification:</t>
  </si>
  <si>
    <t>ORM Resource Type:</t>
  </si>
  <si>
    <t>ORM Resource Type</t>
  </si>
  <si>
    <t>Harbor/Ocean</t>
  </si>
  <si>
    <t>Lake</t>
  </si>
  <si>
    <t>Non-tidal wetland</t>
  </si>
  <si>
    <t>Tidal wetland</t>
  </si>
  <si>
    <t>River/stream</t>
  </si>
  <si>
    <t>Pond</t>
  </si>
  <si>
    <t>Other</t>
  </si>
  <si>
    <t>Cowardin System</t>
  </si>
  <si>
    <t>Estuarine</t>
  </si>
  <si>
    <t>Lacustrine</t>
  </si>
  <si>
    <t>Marine</t>
  </si>
  <si>
    <t>Palustrine</t>
  </si>
  <si>
    <t>Riparian</t>
  </si>
  <si>
    <t>Uplands</t>
  </si>
  <si>
    <t>Depressional</t>
  </si>
  <si>
    <t>Estuarine fringed</t>
  </si>
  <si>
    <t>Lacustrine fringe</t>
  </si>
  <si>
    <t>Mineral soil flats</t>
  </si>
  <si>
    <t>Organic soil flats</t>
  </si>
  <si>
    <t>Slope</t>
  </si>
  <si>
    <t>Hydrology categories</t>
  </si>
  <si>
    <t>HGM categories</t>
  </si>
  <si>
    <t>Stream:</t>
  </si>
  <si>
    <t>intermittent</t>
  </si>
  <si>
    <t>ephemeral</t>
  </si>
  <si>
    <t>Wetland:</t>
  </si>
  <si>
    <t xml:space="preserve">saturated (groundwater driven) </t>
  </si>
  <si>
    <t>seasonally flooded</t>
  </si>
  <si>
    <t>permanently flooded</t>
  </si>
  <si>
    <t xml:space="preserve">Date: </t>
  </si>
  <si>
    <t>SPL-2013-NNN</t>
  </si>
  <si>
    <t>PM justification:                                                   see tab 2</t>
  </si>
  <si>
    <t>PM justification:                                                                see tab 2</t>
  </si>
  <si>
    <t xml:space="preserve">Final requirement is for </t>
  </si>
</sst>
</file>

<file path=xl/styles.xml><?xml version="1.0" encoding="utf-8"?>
<styleSheet xmlns="http://schemas.openxmlformats.org/spreadsheetml/2006/main">
  <numFmts count="2">
    <numFmt numFmtId="164" formatCode="0.0"/>
    <numFmt numFmtId="165" formatCode="0.000"/>
  </numFmts>
  <fonts count="7">
    <font>
      <sz val="10"/>
      <name val="Arial"/>
    </font>
    <font>
      <sz val="8"/>
      <name val="Arial"/>
      <family val="2"/>
    </font>
    <font>
      <vertAlign val="subscript"/>
      <sz val="10"/>
      <name val="Arial"/>
      <family val="2"/>
    </font>
    <font>
      <sz val="10"/>
      <name val="Arial"/>
      <family val="2"/>
    </font>
    <font>
      <b/>
      <sz val="10"/>
      <name val="Arial"/>
      <family val="2"/>
    </font>
    <font>
      <b/>
      <sz val="8"/>
      <name val="Arial"/>
      <family val="2"/>
    </font>
    <font>
      <u/>
      <sz val="8"/>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5" tint="0.39994506668294322"/>
        <bgColor indexed="64"/>
      </patternFill>
    </fill>
    <fill>
      <patternFill patternType="solid">
        <fgColor theme="4" tint="0.59999389629810485"/>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1">
    <xf numFmtId="0" fontId="0" fillId="0" borderId="0"/>
  </cellStyleXfs>
  <cellXfs count="197">
    <xf numFmtId="0" fontId="0" fillId="0" borderId="0" xfId="0"/>
    <xf numFmtId="0" fontId="0" fillId="0" borderId="0" xfId="0" applyAlignment="1">
      <alignment horizontal="center"/>
    </xf>
    <xf numFmtId="0" fontId="0" fillId="0" borderId="0" xfId="0" applyFill="1"/>
    <xf numFmtId="0" fontId="0" fillId="0" borderId="0" xfId="0" applyFill="1" applyBorder="1" applyAlignment="1"/>
    <xf numFmtId="0" fontId="3" fillId="0" borderId="0" xfId="0" applyFont="1" applyBorder="1"/>
    <xf numFmtId="0" fontId="4" fillId="0" borderId="0" xfId="0" applyFont="1" applyFill="1"/>
    <xf numFmtId="164" fontId="4" fillId="0" borderId="0" xfId="0" applyNumberFormat="1" applyFont="1" applyFill="1" applyBorder="1" applyAlignment="1">
      <alignment horizontal="center"/>
    </xf>
    <xf numFmtId="1" fontId="0" fillId="0" borderId="0" xfId="0" applyNumberFormat="1" applyAlignment="1">
      <alignment horizontal="center"/>
    </xf>
    <xf numFmtId="1" fontId="4" fillId="0" borderId="0" xfId="0" applyNumberFormat="1" applyFont="1" applyFill="1" applyBorder="1" applyAlignment="1">
      <alignment horizontal="center"/>
    </xf>
    <xf numFmtId="0" fontId="4" fillId="2" borderId="0" xfId="0" applyFont="1" applyFill="1"/>
    <xf numFmtId="0" fontId="0" fillId="2" borderId="0" xfId="0" applyFill="1"/>
    <xf numFmtId="0" fontId="4" fillId="0" borderId="0" xfId="0" applyFont="1"/>
    <xf numFmtId="0" fontId="0" fillId="2" borderId="1" xfId="0" applyFill="1" applyBorder="1" applyAlignment="1">
      <alignment horizontal="center"/>
    </xf>
    <xf numFmtId="1" fontId="0" fillId="2" borderId="1" xfId="0" applyNumberFormat="1" applyFill="1" applyBorder="1" applyAlignment="1">
      <alignment horizontal="center"/>
    </xf>
    <xf numFmtId="164"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0" fillId="0" borderId="1" xfId="0" applyFill="1" applyBorder="1" applyAlignment="1">
      <alignment horizontal="center"/>
    </xf>
    <xf numFmtId="1" fontId="0" fillId="0" borderId="1" xfId="0" applyNumberFormat="1" applyFill="1" applyBorder="1" applyAlignment="1">
      <alignment horizontal="center"/>
    </xf>
    <xf numFmtId="164" fontId="4" fillId="0" borderId="1" xfId="0" applyNumberFormat="1" applyFont="1" applyFill="1" applyBorder="1" applyAlignment="1">
      <alignment horizontal="center"/>
    </xf>
    <xf numFmtId="0" fontId="4" fillId="0" borderId="1" xfId="0" applyFont="1" applyFill="1" applyBorder="1" applyAlignment="1">
      <alignment horizontal="center"/>
    </xf>
    <xf numFmtId="1" fontId="4" fillId="0" borderId="1" xfId="0" applyNumberFormat="1" applyFont="1" applyFill="1" applyBorder="1" applyAlignment="1">
      <alignment horizontal="center"/>
    </xf>
    <xf numFmtId="0" fontId="4" fillId="2" borderId="0" xfId="0" applyFont="1" applyFill="1" applyBorder="1"/>
    <xf numFmtId="0" fontId="3" fillId="0" borderId="0" xfId="0" applyFont="1"/>
    <xf numFmtId="0" fontId="1" fillId="0" borderId="0" xfId="0" applyFont="1" applyAlignment="1">
      <alignment horizontal="left" vertical="top" wrapText="1"/>
    </xf>
    <xf numFmtId="0" fontId="1" fillId="0" borderId="3" xfId="0" applyFont="1" applyBorder="1" applyAlignment="1">
      <alignment wrapText="1"/>
    </xf>
    <xf numFmtId="0" fontId="1" fillId="0" borderId="4" xfId="0" applyFont="1" applyBorder="1" applyAlignment="1">
      <alignment wrapText="1"/>
    </xf>
    <xf numFmtId="0" fontId="1" fillId="0" borderId="5" xfId="0" applyFont="1" applyBorder="1" applyAlignment="1">
      <alignment wrapText="1"/>
    </xf>
    <xf numFmtId="0" fontId="1" fillId="0" borderId="6" xfId="0" applyFont="1" applyBorder="1" applyAlignment="1">
      <alignment wrapText="1"/>
    </xf>
    <xf numFmtId="0" fontId="5" fillId="0" borderId="4" xfId="0" applyFont="1" applyBorder="1" applyAlignment="1">
      <alignment vertical="top" wrapText="1"/>
    </xf>
    <xf numFmtId="0" fontId="1" fillId="0" borderId="3" xfId="0" applyFont="1" applyBorder="1" applyAlignment="1">
      <alignment vertical="top" wrapText="1"/>
    </xf>
    <xf numFmtId="0" fontId="5" fillId="0" borderId="4" xfId="0" applyFont="1" applyBorder="1" applyAlignment="1">
      <alignment wrapText="1"/>
    </xf>
    <xf numFmtId="0" fontId="1" fillId="0" borderId="0" xfId="0" applyFont="1" applyBorder="1" applyAlignment="1">
      <alignment horizontal="left" wrapText="1"/>
    </xf>
    <xf numFmtId="3" fontId="6" fillId="0" borderId="0" xfId="0" applyNumberFormat="1" applyFont="1" applyBorder="1" applyAlignment="1">
      <alignment horizontal="left" wrapText="1"/>
    </xf>
    <xf numFmtId="0" fontId="5" fillId="0" borderId="0" xfId="0" applyFont="1" applyBorder="1" applyAlignment="1">
      <alignment vertical="top" wrapText="1"/>
    </xf>
    <xf numFmtId="0" fontId="5" fillId="0" borderId="0" xfId="0" applyFont="1" applyBorder="1" applyAlignment="1">
      <alignment wrapText="1"/>
    </xf>
    <xf numFmtId="165" fontId="1" fillId="0" borderId="0" xfId="0" applyNumberFormat="1" applyFont="1" applyBorder="1" applyAlignment="1">
      <alignment horizontal="left" wrapText="1"/>
    </xf>
    <xf numFmtId="0" fontId="5" fillId="0" borderId="3" xfId="0" applyFont="1" applyBorder="1" applyAlignment="1">
      <alignment wrapText="1"/>
    </xf>
    <xf numFmtId="0" fontId="5" fillId="0" borderId="4" xfId="0" applyFont="1" applyBorder="1" applyAlignment="1">
      <alignment horizontal="left" wrapText="1"/>
    </xf>
    <xf numFmtId="1" fontId="1" fillId="0" borderId="0" xfId="0" applyNumberFormat="1" applyFont="1" applyBorder="1" applyAlignment="1">
      <alignment horizontal="left" wrapText="1"/>
    </xf>
    <xf numFmtId="0" fontId="1" fillId="0" borderId="3" xfId="0" applyFont="1" applyBorder="1" applyAlignment="1">
      <alignment horizontal="left" vertical="top" wrapText="1"/>
    </xf>
    <xf numFmtId="0" fontId="1" fillId="0" borderId="8" xfId="0" applyFont="1" applyBorder="1" applyAlignment="1">
      <alignment horizontal="left" vertical="top" wrapText="1"/>
    </xf>
    <xf numFmtId="0" fontId="5" fillId="0" borderId="9" xfId="0" applyFont="1" applyBorder="1" applyAlignment="1">
      <alignment horizontal="left" wrapText="1"/>
    </xf>
    <xf numFmtId="0" fontId="1" fillId="0" borderId="0" xfId="0" applyFont="1" applyBorder="1" applyAlignment="1">
      <alignment wrapText="1"/>
    </xf>
    <xf numFmtId="0" fontId="1" fillId="0" borderId="7" xfId="0" applyFont="1" applyBorder="1" applyAlignment="1">
      <alignment wrapText="1"/>
    </xf>
    <xf numFmtId="0" fontId="1" fillId="0" borderId="0" xfId="0" applyFont="1" applyAlignment="1">
      <alignment wrapText="1"/>
    </xf>
    <xf numFmtId="0" fontId="1" fillId="0" borderId="8" xfId="0" applyFont="1" applyBorder="1" applyAlignment="1">
      <alignment wrapText="1"/>
    </xf>
    <xf numFmtId="0" fontId="1" fillId="0" borderId="9" xfId="0" applyFont="1" applyBorder="1" applyAlignment="1">
      <alignment wrapText="1"/>
    </xf>
    <xf numFmtId="0" fontId="1" fillId="0" borderId="6" xfId="0" applyFont="1" applyBorder="1" applyAlignment="1">
      <alignment horizontal="left" vertical="top" wrapText="1"/>
    </xf>
    <xf numFmtId="0" fontId="1" fillId="0" borderId="0" xfId="0" applyFont="1" applyAlignment="1">
      <alignment wrapText="1"/>
    </xf>
    <xf numFmtId="0" fontId="1" fillId="0" borderId="0" xfId="0" applyFont="1" applyBorder="1" applyAlignment="1">
      <alignment wrapText="1"/>
    </xf>
    <xf numFmtId="0" fontId="3" fillId="0" borderId="0" xfId="0" applyFont="1" applyAlignment="1">
      <alignment horizontal="left" vertical="top" wrapText="1"/>
    </xf>
    <xf numFmtId="0" fontId="0" fillId="0" borderId="0" xfId="0" applyFill="1" applyAlignment="1">
      <alignment horizontal="center"/>
    </xf>
    <xf numFmtId="0" fontId="3" fillId="0" borderId="0" xfId="0" applyFont="1" applyAlignment="1">
      <alignment horizontal="center"/>
    </xf>
    <xf numFmtId="1" fontId="3" fillId="0" borderId="0" xfId="0" applyNumberFormat="1" applyFont="1" applyFill="1" applyAlignment="1">
      <alignment horizontal="center"/>
    </xf>
    <xf numFmtId="0" fontId="3" fillId="0" borderId="0" xfId="0" applyFont="1" applyAlignment="1">
      <alignment horizontal="left"/>
    </xf>
    <xf numFmtId="0" fontId="0" fillId="2" borderId="0" xfId="0" applyFill="1" applyBorder="1" applyAlignment="1">
      <alignment horizontal="center"/>
    </xf>
    <xf numFmtId="1" fontId="0" fillId="2" borderId="0" xfId="0" applyNumberFormat="1" applyFill="1" applyBorder="1" applyAlignment="1">
      <alignment horizontal="center"/>
    </xf>
    <xf numFmtId="0" fontId="3" fillId="0" borderId="0" xfId="0" applyFont="1" applyFill="1" applyBorder="1"/>
    <xf numFmtId="0" fontId="0" fillId="0" borderId="0" xfId="0" applyFill="1" applyBorder="1"/>
    <xf numFmtId="0" fontId="0" fillId="0" borderId="0" xfId="0" applyFill="1" applyBorder="1" applyAlignment="1">
      <alignment horizontal="center"/>
    </xf>
    <xf numFmtId="1" fontId="0" fillId="0" borderId="0" xfId="0" applyNumberFormat="1" applyFill="1" applyBorder="1" applyAlignment="1">
      <alignment horizontal="center"/>
    </xf>
    <xf numFmtId="20" fontId="0" fillId="0" borderId="0" xfId="0" applyNumberFormat="1"/>
    <xf numFmtId="1" fontId="0" fillId="0" borderId="2" xfId="0" applyNumberFormat="1" applyFill="1" applyBorder="1" applyAlignment="1">
      <alignment horizontal="center"/>
    </xf>
    <xf numFmtId="1" fontId="4" fillId="0" borderId="2" xfId="0" applyNumberFormat="1" applyFont="1" applyFill="1" applyBorder="1" applyAlignment="1">
      <alignment horizontal="center"/>
    </xf>
    <xf numFmtId="1" fontId="4" fillId="2" borderId="2" xfId="0" applyNumberFormat="1" applyFont="1" applyFill="1" applyBorder="1" applyAlignment="1">
      <alignment horizontal="center"/>
    </xf>
    <xf numFmtId="164" fontId="4" fillId="2" borderId="17" xfId="0" applyNumberFormat="1" applyFont="1" applyFill="1" applyBorder="1" applyAlignment="1">
      <alignment horizontal="center"/>
    </xf>
    <xf numFmtId="164" fontId="4" fillId="2" borderId="18" xfId="0" applyNumberFormat="1" applyFont="1" applyFill="1" applyBorder="1" applyAlignment="1">
      <alignment horizontal="center"/>
    </xf>
    <xf numFmtId="1" fontId="4" fillId="3" borderId="18" xfId="0" applyNumberFormat="1" applyFont="1" applyFill="1" applyBorder="1" applyAlignment="1">
      <alignment horizontal="center"/>
    </xf>
    <xf numFmtId="1" fontId="4" fillId="3" borderId="19" xfId="0" applyNumberFormat="1" applyFont="1" applyFill="1" applyBorder="1" applyAlignment="1">
      <alignment horizontal="center"/>
    </xf>
    <xf numFmtId="1" fontId="4" fillId="0" borderId="14" xfId="0" applyNumberFormat="1" applyFont="1" applyFill="1" applyBorder="1" applyAlignment="1"/>
    <xf numFmtId="0" fontId="4" fillId="0" borderId="15" xfId="0" applyFont="1" applyBorder="1"/>
    <xf numFmtId="0" fontId="1" fillId="0" borderId="7" xfId="0" applyFont="1" applyBorder="1" applyAlignment="1">
      <alignment horizontal="left" wrapText="1"/>
    </xf>
    <xf numFmtId="0" fontId="1" fillId="0" borderId="6" xfId="0" applyFont="1" applyBorder="1" applyAlignment="1">
      <alignment horizontal="left" vertical="top" wrapText="1"/>
    </xf>
    <xf numFmtId="0" fontId="1" fillId="0" borderId="0" xfId="0" applyFont="1" applyAlignment="1">
      <alignment wrapText="1"/>
    </xf>
    <xf numFmtId="0" fontId="1" fillId="0" borderId="0" xfId="0" applyFont="1" applyBorder="1" applyAlignment="1">
      <alignment wrapText="1"/>
    </xf>
    <xf numFmtId="164" fontId="5" fillId="0" borderId="9" xfId="0" applyNumberFormat="1" applyFont="1" applyBorder="1" applyAlignment="1">
      <alignment horizontal="right" wrapText="1"/>
    </xf>
    <xf numFmtId="164" fontId="5" fillId="0" borderId="5" xfId="0" applyNumberFormat="1" applyFont="1" applyBorder="1" applyAlignment="1">
      <alignment horizontal="left" wrapText="1"/>
    </xf>
    <xf numFmtId="164" fontId="5" fillId="0" borderId="4" xfId="0" applyNumberFormat="1" applyFont="1" applyBorder="1" applyAlignment="1">
      <alignment horizontal="right" wrapText="1"/>
    </xf>
    <xf numFmtId="164" fontId="5" fillId="0" borderId="10" xfId="0" applyNumberFormat="1" applyFont="1" applyBorder="1" applyAlignment="1">
      <alignment horizontal="left" wrapText="1"/>
    </xf>
    <xf numFmtId="0" fontId="5" fillId="0" borderId="0" xfId="0" applyFont="1" applyBorder="1" applyAlignment="1">
      <alignment horizontal="left" wrapText="1"/>
    </xf>
    <xf numFmtId="0" fontId="5" fillId="0" borderId="6" xfId="0" applyFont="1" applyBorder="1" applyAlignment="1">
      <alignment wrapText="1"/>
    </xf>
    <xf numFmtId="164" fontId="1" fillId="0" borderId="0" xfId="0" applyNumberFormat="1" applyFont="1" applyBorder="1" applyAlignment="1">
      <alignment horizontal="left" wrapText="1"/>
    </xf>
    <xf numFmtId="2" fontId="1" fillId="0" borderId="0" xfId="0" applyNumberFormat="1" applyFont="1" applyBorder="1" applyAlignment="1">
      <alignment horizontal="left" wrapText="1"/>
    </xf>
    <xf numFmtId="164" fontId="4" fillId="0" borderId="16" xfId="0" applyNumberFormat="1" applyFont="1" applyFill="1" applyBorder="1" applyAlignment="1">
      <alignment horizontal="left"/>
    </xf>
    <xf numFmtId="0" fontId="0" fillId="0" borderId="1" xfId="0" applyBorder="1"/>
    <xf numFmtId="0" fontId="4" fillId="0" borderId="0" xfId="0" applyFont="1" applyAlignment="1">
      <alignment horizontal="center"/>
    </xf>
    <xf numFmtId="0" fontId="1" fillId="0" borderId="6" xfId="0" applyFont="1" applyBorder="1" applyAlignment="1">
      <alignment horizontal="left" vertical="top" wrapText="1"/>
    </xf>
    <xf numFmtId="0" fontId="1" fillId="0" borderId="0" xfId="0" applyNumberFormat="1" applyFont="1" applyBorder="1" applyAlignment="1">
      <alignment horizontal="left" wrapText="1"/>
    </xf>
    <xf numFmtId="0" fontId="1" fillId="0" borderId="7" xfId="0" applyNumberFormat="1" applyFont="1" applyBorder="1" applyAlignment="1">
      <alignment horizontal="left" wrapText="1"/>
    </xf>
    <xf numFmtId="0" fontId="1" fillId="0" borderId="7" xfId="0" applyFont="1" applyBorder="1" applyAlignment="1">
      <alignment horizontal="left" wrapText="1"/>
    </xf>
    <xf numFmtId="0" fontId="1" fillId="0" borderId="0" xfId="0" applyFont="1" applyAlignment="1">
      <alignment wrapText="1"/>
    </xf>
    <xf numFmtId="0" fontId="1" fillId="0" borderId="8" xfId="0" applyFont="1" applyBorder="1" applyAlignment="1">
      <alignment wrapText="1"/>
    </xf>
    <xf numFmtId="49" fontId="1" fillId="0" borderId="0" xfId="0" applyNumberFormat="1" applyFont="1" applyBorder="1" applyAlignment="1">
      <alignment horizontal="left" wrapText="1"/>
    </xf>
    <xf numFmtId="0" fontId="1" fillId="0" borderId="0" xfId="0" applyFont="1" applyBorder="1" applyAlignment="1">
      <alignment wrapText="1"/>
    </xf>
    <xf numFmtId="0" fontId="1" fillId="0" borderId="6" xfId="0" applyFont="1" applyBorder="1" applyAlignment="1">
      <alignment horizontal="left" vertical="top" wrapText="1"/>
    </xf>
    <xf numFmtId="0" fontId="1" fillId="0" borderId="0" xfId="0" applyNumberFormat="1" applyFont="1" applyBorder="1" applyAlignment="1">
      <alignment horizontal="left" wrapText="1"/>
    </xf>
    <xf numFmtId="0" fontId="1" fillId="0" borderId="6" xfId="0" applyFont="1" applyBorder="1" applyAlignment="1">
      <alignment vertical="top" wrapText="1"/>
    </xf>
    <xf numFmtId="0" fontId="1" fillId="0" borderId="0" xfId="0" applyFont="1" applyAlignment="1">
      <alignment wrapText="1"/>
    </xf>
    <xf numFmtId="0" fontId="1" fillId="0" borderId="0" xfId="0" applyFont="1" applyBorder="1" applyAlignment="1">
      <alignment wrapText="1"/>
    </xf>
    <xf numFmtId="0" fontId="1" fillId="0" borderId="2" xfId="0" applyFont="1" applyBorder="1" applyAlignment="1">
      <alignment horizontal="left" vertical="top" wrapText="1"/>
    </xf>
    <xf numFmtId="0" fontId="5" fillId="0" borderId="20" xfId="0" applyFont="1" applyBorder="1" applyAlignment="1">
      <alignment wrapText="1"/>
    </xf>
    <xf numFmtId="0" fontId="1" fillId="0" borderId="7" xfId="0" applyFont="1" applyBorder="1" applyAlignment="1">
      <alignment horizontal="left" wrapText="1"/>
    </xf>
    <xf numFmtId="0" fontId="3" fillId="0" borderId="0" xfId="0" applyFont="1" applyAlignment="1">
      <alignment horizontal="left" vertical="top" wrapText="1"/>
    </xf>
    <xf numFmtId="0" fontId="0" fillId="0" borderId="0" xfId="0" applyBorder="1"/>
    <xf numFmtId="2" fontId="4" fillId="0" borderId="11" xfId="0" applyNumberFormat="1" applyFont="1" applyFill="1" applyBorder="1" applyAlignment="1">
      <alignment horizontal="center" wrapText="1"/>
    </xf>
    <xf numFmtId="0" fontId="1" fillId="4" borderId="4" xfId="0" applyFont="1" applyFill="1" applyBorder="1" applyAlignment="1">
      <alignment wrapText="1"/>
    </xf>
    <xf numFmtId="0" fontId="6" fillId="4" borderId="0" xfId="0" applyFont="1" applyFill="1" applyBorder="1" applyAlignment="1">
      <alignment wrapText="1"/>
    </xf>
    <xf numFmtId="0" fontId="1" fillId="4" borderId="0" xfId="0" applyFont="1" applyFill="1" applyBorder="1" applyAlignment="1">
      <alignment wrapText="1"/>
    </xf>
    <xf numFmtId="0" fontId="6" fillId="4" borderId="0" xfId="0" applyFont="1" applyFill="1" applyBorder="1" applyAlignment="1">
      <alignment horizontal="left" wrapText="1"/>
    </xf>
    <xf numFmtId="3" fontId="6" fillId="4" borderId="0" xfId="0" applyNumberFormat="1" applyFont="1" applyFill="1" applyBorder="1" applyAlignment="1">
      <alignment horizontal="left" wrapText="1"/>
    </xf>
    <xf numFmtId="2" fontId="1" fillId="4" borderId="0" xfId="0" applyNumberFormat="1" applyFont="1" applyFill="1" applyBorder="1" applyAlignment="1">
      <alignment horizontal="left" wrapText="1"/>
    </xf>
    <xf numFmtId="1" fontId="1" fillId="4" borderId="0" xfId="0" applyNumberFormat="1" applyFont="1" applyFill="1" applyBorder="1" applyAlignment="1">
      <alignment horizontal="left" wrapText="1"/>
    </xf>
    <xf numFmtId="0" fontId="0" fillId="4" borderId="13" xfId="0" applyFill="1" applyBorder="1"/>
    <xf numFmtId="0" fontId="1" fillId="0" borderId="4" xfId="0" applyFont="1" applyFill="1" applyBorder="1" applyAlignment="1">
      <alignment wrapText="1"/>
    </xf>
    <xf numFmtId="2" fontId="5" fillId="0" borderId="0" xfId="0" applyNumberFormat="1" applyFont="1" applyBorder="1" applyAlignment="1">
      <alignment horizontal="right" wrapText="1"/>
    </xf>
    <xf numFmtId="2" fontId="5" fillId="0" borderId="7" xfId="0" applyNumberFormat="1" applyFont="1" applyBorder="1" applyAlignment="1">
      <alignment horizontal="left" wrapText="1"/>
    </xf>
    <xf numFmtId="2" fontId="5" fillId="0" borderId="0" xfId="0" applyNumberFormat="1" applyFont="1" applyBorder="1" applyAlignment="1">
      <alignment horizontal="left" wrapText="1"/>
    </xf>
    <xf numFmtId="2" fontId="1" fillId="0" borderId="4" xfId="0" applyNumberFormat="1" applyFont="1" applyBorder="1" applyAlignment="1">
      <alignment horizontal="right" wrapText="1"/>
    </xf>
    <xf numFmtId="0" fontId="6" fillId="4" borderId="4" xfId="0" applyFont="1" applyFill="1" applyBorder="1" applyAlignment="1">
      <alignment wrapText="1"/>
    </xf>
    <xf numFmtId="0" fontId="6" fillId="4" borderId="5" xfId="0" applyFont="1" applyFill="1" applyBorder="1" applyAlignment="1">
      <alignment wrapText="1"/>
    </xf>
    <xf numFmtId="0" fontId="6" fillId="0" borderId="0" xfId="0" applyFont="1" applyBorder="1" applyAlignment="1">
      <alignment wrapText="1"/>
    </xf>
    <xf numFmtId="0" fontId="6" fillId="4" borderId="0" xfId="0" applyFont="1" applyFill="1" applyAlignment="1">
      <alignment horizontal="left" wrapText="1"/>
    </xf>
    <xf numFmtId="0" fontId="1" fillId="0" borderId="0" xfId="0" applyFont="1" applyBorder="1" applyAlignment="1">
      <alignment wrapText="1"/>
    </xf>
    <xf numFmtId="0" fontId="1" fillId="0" borderId="0" xfId="0" applyFont="1" applyBorder="1" applyAlignment="1">
      <alignment horizontal="left" wrapText="1"/>
    </xf>
    <xf numFmtId="0" fontId="1" fillId="4" borderId="0" xfId="0" applyFont="1" applyFill="1" applyBorder="1" applyAlignment="1">
      <alignment horizontal="left" wrapText="1"/>
    </xf>
    <xf numFmtId="0" fontId="1" fillId="4" borderId="7" xfId="0" applyFont="1" applyFill="1" applyBorder="1" applyAlignment="1">
      <alignment horizontal="left" wrapText="1"/>
    </xf>
    <xf numFmtId="0" fontId="1" fillId="4" borderId="0" xfId="0" applyFont="1" applyFill="1" applyAlignment="1">
      <alignment horizontal="left" wrapText="1"/>
    </xf>
    <xf numFmtId="49" fontId="1" fillId="0" borderId="0" xfId="0" applyNumberFormat="1" applyFont="1" applyBorder="1" applyAlignment="1">
      <alignment horizontal="left" wrapText="1"/>
    </xf>
    <xf numFmtId="0" fontId="1" fillId="0" borderId="7" xfId="0" applyFont="1" applyBorder="1" applyAlignment="1">
      <alignment horizontal="left" wrapText="1"/>
    </xf>
    <xf numFmtId="0" fontId="1" fillId="0" borderId="0" xfId="0" applyNumberFormat="1" applyFont="1" applyBorder="1" applyAlignment="1">
      <alignment horizontal="left" wrapText="1"/>
    </xf>
    <xf numFmtId="0" fontId="1" fillId="0" borderId="7" xfId="0" applyNumberFormat="1" applyFont="1" applyBorder="1" applyAlignment="1">
      <alignment horizontal="left" wrapText="1"/>
    </xf>
    <xf numFmtId="0" fontId="5" fillId="4" borderId="4" xfId="0" applyFont="1" applyFill="1" applyBorder="1" applyAlignment="1">
      <alignment horizontal="center" vertical="top" wrapText="1"/>
    </xf>
    <xf numFmtId="0" fontId="5" fillId="4" borderId="5" xfId="0" applyFont="1" applyFill="1" applyBorder="1" applyAlignment="1">
      <alignment horizontal="center" vertical="top" wrapText="1"/>
    </xf>
    <xf numFmtId="0" fontId="1" fillId="4" borderId="6" xfId="0" applyFont="1" applyFill="1" applyBorder="1" applyAlignment="1">
      <alignment vertical="top" wrapText="1"/>
    </xf>
    <xf numFmtId="0" fontId="0" fillId="4" borderId="0" xfId="0" applyFill="1" applyBorder="1" applyAlignment="1">
      <alignment wrapText="1"/>
    </xf>
    <xf numFmtId="0" fontId="0" fillId="4" borderId="7" xfId="0" applyFill="1" applyBorder="1" applyAlignment="1">
      <alignment wrapText="1"/>
    </xf>
    <xf numFmtId="0" fontId="0" fillId="4" borderId="8" xfId="0" applyFill="1" applyBorder="1" applyAlignment="1">
      <alignment wrapText="1"/>
    </xf>
    <xf numFmtId="0" fontId="0" fillId="4" borderId="9" xfId="0" applyFill="1" applyBorder="1" applyAlignment="1">
      <alignment wrapText="1"/>
    </xf>
    <xf numFmtId="0" fontId="0" fillId="4" borderId="10" xfId="0" applyFill="1" applyBorder="1" applyAlignment="1">
      <alignment wrapText="1"/>
    </xf>
    <xf numFmtId="0" fontId="1" fillId="0" borderId="8" xfId="0" applyFont="1" applyBorder="1" applyAlignment="1">
      <alignment vertical="top" wrapText="1"/>
    </xf>
    <xf numFmtId="0" fontId="0" fillId="0" borderId="9" xfId="0" applyBorder="1" applyAlignment="1">
      <alignment wrapText="1"/>
    </xf>
    <xf numFmtId="0" fontId="0" fillId="0" borderId="10" xfId="0" applyBorder="1" applyAlignment="1">
      <alignment wrapText="1"/>
    </xf>
    <xf numFmtId="0" fontId="0" fillId="4" borderId="0" xfId="0" applyFill="1" applyAlignment="1">
      <alignment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1" fillId="4" borderId="0" xfId="0" applyFont="1" applyFill="1" applyAlignment="1">
      <alignment wrapText="1"/>
    </xf>
    <xf numFmtId="0" fontId="1" fillId="4" borderId="7" xfId="0" applyFont="1" applyFill="1" applyBorder="1" applyAlignment="1">
      <alignment wrapText="1"/>
    </xf>
    <xf numFmtId="0" fontId="1" fillId="4" borderId="8" xfId="0" applyFont="1" applyFill="1" applyBorder="1" applyAlignment="1">
      <alignment wrapText="1"/>
    </xf>
    <xf numFmtId="0" fontId="1" fillId="4" borderId="9" xfId="0" applyFont="1" applyFill="1" applyBorder="1" applyAlignment="1">
      <alignment wrapText="1"/>
    </xf>
    <xf numFmtId="0" fontId="1" fillId="4" borderId="10" xfId="0" applyFont="1" applyFill="1" applyBorder="1" applyAlignment="1">
      <alignment wrapText="1"/>
    </xf>
    <xf numFmtId="0" fontId="1" fillId="0" borderId="4" xfId="0" applyFont="1" applyBorder="1" applyAlignment="1">
      <alignment horizontal="left" wrapText="1"/>
    </xf>
    <xf numFmtId="0" fontId="1" fillId="0" borderId="0" xfId="0" applyFont="1" applyAlignment="1">
      <alignment horizontal="left" wrapText="1"/>
    </xf>
    <xf numFmtId="0" fontId="1" fillId="4" borderId="3" xfId="0" applyFont="1" applyFill="1" applyBorder="1" applyAlignment="1">
      <alignment horizontal="left" vertical="top" wrapText="1"/>
    </xf>
    <xf numFmtId="0" fontId="1" fillId="4" borderId="4"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0" borderId="0" xfId="0" applyFont="1" applyBorder="1" applyAlignment="1">
      <alignment horizontal="center" wrapText="1"/>
    </xf>
    <xf numFmtId="0" fontId="1" fillId="0" borderId="7" xfId="0" applyFont="1" applyBorder="1" applyAlignment="1">
      <alignment horizontal="center" wrapText="1"/>
    </xf>
    <xf numFmtId="0" fontId="1" fillId="4" borderId="6" xfId="0" applyFont="1" applyFill="1" applyBorder="1" applyAlignment="1">
      <alignment horizontal="left" vertical="top" wrapText="1"/>
    </xf>
    <xf numFmtId="0" fontId="1" fillId="4" borderId="0" xfId="0" applyFont="1" applyFill="1" applyBorder="1" applyAlignment="1">
      <alignment horizontal="left" vertical="top" wrapText="1"/>
    </xf>
    <xf numFmtId="0" fontId="1" fillId="4" borderId="7" xfId="0" applyFont="1" applyFill="1" applyBorder="1" applyAlignment="1">
      <alignment horizontal="left" vertical="top" wrapText="1"/>
    </xf>
    <xf numFmtId="0" fontId="1" fillId="4" borderId="8" xfId="0" applyFont="1" applyFill="1" applyBorder="1" applyAlignment="1">
      <alignment horizontal="left" vertical="top" wrapText="1"/>
    </xf>
    <xf numFmtId="0" fontId="1" fillId="4" borderId="9" xfId="0" applyFont="1" applyFill="1" applyBorder="1" applyAlignment="1">
      <alignment horizontal="left" vertical="top" wrapText="1"/>
    </xf>
    <xf numFmtId="0" fontId="1" fillId="4" borderId="10" xfId="0" applyFont="1" applyFill="1" applyBorder="1" applyAlignment="1">
      <alignment horizontal="left" vertical="top" wrapText="1"/>
    </xf>
    <xf numFmtId="0" fontId="5" fillId="0" borderId="5" xfId="0" applyFont="1" applyBorder="1" applyAlignment="1">
      <alignment horizontal="left" vertical="top" wrapText="1"/>
    </xf>
    <xf numFmtId="0" fontId="5" fillId="0" borderId="7" xfId="0" applyFont="1" applyBorder="1" applyAlignment="1">
      <alignment horizontal="left" vertical="top" wrapText="1"/>
    </xf>
    <xf numFmtId="164" fontId="5" fillId="4" borderId="0" xfId="0" applyNumberFormat="1" applyFont="1" applyFill="1" applyBorder="1" applyAlignment="1">
      <alignment horizontal="center" wrapText="1"/>
    </xf>
    <xf numFmtId="164" fontId="5" fillId="4" borderId="7" xfId="0" applyNumberFormat="1" applyFont="1" applyFill="1" applyBorder="1" applyAlignment="1">
      <alignment horizontal="center" wrapText="1"/>
    </xf>
    <xf numFmtId="0" fontId="0" fillId="4" borderId="0" xfId="0" applyFill="1" applyAlignment="1"/>
    <xf numFmtId="0" fontId="0" fillId="4" borderId="7" xfId="0" applyFill="1" applyBorder="1" applyAlignment="1"/>
    <xf numFmtId="0" fontId="0" fillId="4" borderId="8" xfId="0" applyFill="1" applyBorder="1" applyAlignment="1"/>
    <xf numFmtId="0" fontId="0" fillId="4" borderId="9" xfId="0" applyFill="1" applyBorder="1" applyAlignment="1"/>
    <xf numFmtId="0" fontId="0" fillId="4" borderId="10" xfId="0" applyFill="1" applyBorder="1" applyAlignment="1"/>
    <xf numFmtId="0" fontId="0" fillId="4" borderId="6" xfId="0" applyFill="1" applyBorder="1" applyAlignment="1">
      <alignment wrapText="1"/>
    </xf>
    <xf numFmtId="0" fontId="0" fillId="0" borderId="0" xfId="0" applyNumberFormat="1" applyAlignment="1">
      <alignment horizontal="left" wrapText="1"/>
    </xf>
    <xf numFmtId="1" fontId="4" fillId="4" borderId="11" xfId="0" applyNumberFormat="1" applyFont="1" applyFill="1" applyBorder="1" applyAlignment="1">
      <alignment horizontal="left" vertical="top"/>
    </xf>
    <xf numFmtId="1" fontId="4" fillId="4" borderId="12" xfId="0" applyNumberFormat="1" applyFont="1" applyFill="1" applyBorder="1" applyAlignment="1">
      <alignment horizontal="left" vertical="top"/>
    </xf>
    <xf numFmtId="1" fontId="4" fillId="4" borderId="13" xfId="0" applyNumberFormat="1" applyFont="1" applyFill="1" applyBorder="1" applyAlignment="1">
      <alignment horizontal="left" vertical="top"/>
    </xf>
    <xf numFmtId="1" fontId="4" fillId="4" borderId="21" xfId="0" applyNumberFormat="1" applyFont="1" applyFill="1" applyBorder="1" applyAlignment="1">
      <alignment horizontal="left" vertical="top"/>
    </xf>
    <xf numFmtId="1" fontId="4" fillId="4" borderId="0" xfId="0" applyNumberFormat="1" applyFont="1" applyFill="1" applyBorder="1" applyAlignment="1">
      <alignment horizontal="left" vertical="top"/>
    </xf>
    <xf numFmtId="1" fontId="4" fillId="4" borderId="22" xfId="0" applyNumberFormat="1" applyFont="1" applyFill="1" applyBorder="1" applyAlignment="1">
      <alignment horizontal="left" vertical="top"/>
    </xf>
    <xf numFmtId="1" fontId="4" fillId="4" borderId="14" xfId="0" applyNumberFormat="1" applyFont="1" applyFill="1" applyBorder="1" applyAlignment="1">
      <alignment horizontal="left" vertical="top"/>
    </xf>
    <xf numFmtId="1" fontId="4" fillId="4" borderId="15" xfId="0" applyNumberFormat="1" applyFont="1" applyFill="1" applyBorder="1" applyAlignment="1">
      <alignment horizontal="left" vertical="top"/>
    </xf>
    <xf numFmtId="1" fontId="4" fillId="4" borderId="16" xfId="0" applyNumberFormat="1" applyFont="1" applyFill="1" applyBorder="1" applyAlignment="1">
      <alignment horizontal="left" vertical="top"/>
    </xf>
    <xf numFmtId="0" fontId="3" fillId="0" borderId="0" xfId="0" applyFont="1" applyAlignment="1">
      <alignment horizontal="left" vertical="top" wrapText="1"/>
    </xf>
    <xf numFmtId="2" fontId="3" fillId="0" borderId="0" xfId="0" applyNumberFormat="1" applyFont="1" applyFill="1" applyBorder="1" applyAlignment="1">
      <alignment horizontal="left" vertical="top" wrapText="1"/>
    </xf>
    <xf numFmtId="2" fontId="3" fillId="3" borderId="11" xfId="0" applyNumberFormat="1" applyFont="1" applyFill="1" applyBorder="1" applyAlignment="1">
      <alignment horizontal="center" wrapText="1"/>
    </xf>
    <xf numFmtId="2" fontId="3" fillId="3" borderId="12" xfId="0" applyNumberFormat="1" applyFont="1" applyFill="1" applyBorder="1" applyAlignment="1">
      <alignment horizontal="center" wrapText="1"/>
    </xf>
    <xf numFmtId="2" fontId="3" fillId="3" borderId="13" xfId="0" applyNumberFormat="1" applyFont="1" applyFill="1" applyBorder="1" applyAlignment="1">
      <alignment horizontal="center" wrapText="1"/>
    </xf>
    <xf numFmtId="13" fontId="4" fillId="3" borderId="14" xfId="0" applyNumberFormat="1" applyFont="1" applyFill="1" applyBorder="1" applyAlignment="1">
      <alignment horizontal="center"/>
    </xf>
    <xf numFmtId="13" fontId="4" fillId="3" borderId="15" xfId="0" applyNumberFormat="1" applyFont="1" applyFill="1" applyBorder="1" applyAlignment="1">
      <alignment horizontal="center"/>
    </xf>
    <xf numFmtId="13" fontId="4" fillId="3" borderId="16" xfId="0" applyNumberFormat="1" applyFont="1" applyFill="1" applyBorder="1" applyAlignment="1">
      <alignment horizontal="center"/>
    </xf>
    <xf numFmtId="2" fontId="3" fillId="0" borderId="11" xfId="0" applyNumberFormat="1" applyFont="1" applyFill="1" applyBorder="1" applyAlignment="1">
      <alignment horizontal="center" wrapText="1"/>
    </xf>
    <xf numFmtId="2" fontId="3" fillId="0" borderId="12" xfId="0" applyNumberFormat="1" applyFont="1" applyFill="1" applyBorder="1" applyAlignment="1">
      <alignment horizontal="center" wrapText="1"/>
    </xf>
    <xf numFmtId="2" fontId="3" fillId="0" borderId="13" xfId="0" applyNumberFormat="1" applyFont="1" applyFill="1" applyBorder="1" applyAlignment="1">
      <alignment horizontal="center" wrapText="1"/>
    </xf>
    <xf numFmtId="0" fontId="3" fillId="0" borderId="0" xfId="0" applyFont="1" applyAlignment="1">
      <alignment horizontal="left" vertical="top"/>
    </xf>
    <xf numFmtId="0" fontId="4" fillId="0" borderId="0" xfId="0" applyFont="1" applyAlignment="1">
      <alignment horizontal="center"/>
    </xf>
    <xf numFmtId="0" fontId="3" fillId="0" borderId="0" xfId="0" applyFont="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N57"/>
  <sheetViews>
    <sheetView tabSelected="1" view="pageLayout" topLeftCell="A13" zoomScaleNormal="97" workbookViewId="0">
      <selection activeCell="U56" sqref="U56"/>
    </sheetView>
  </sheetViews>
  <sheetFormatPr defaultRowHeight="11.25"/>
  <cols>
    <col min="1" max="1" width="3" style="23" bestFit="1" customWidth="1"/>
    <col min="2" max="2" width="22.85546875" style="44" customWidth="1"/>
    <col min="3" max="3" width="20.7109375" style="44" customWidth="1"/>
    <col min="4" max="4" width="7.5703125" style="44" bestFit="1" customWidth="1"/>
    <col min="5" max="5" width="1.42578125" style="48" bestFit="1" customWidth="1"/>
    <col min="6" max="6" width="8.42578125" style="44" bestFit="1" customWidth="1"/>
    <col min="7" max="7" width="20.42578125" style="44" customWidth="1"/>
    <col min="8" max="8" width="8" style="44" customWidth="1"/>
    <col min="9" max="9" width="1.42578125" style="48" bestFit="1" customWidth="1"/>
    <col min="10" max="10" width="8.42578125" style="44" bestFit="1" customWidth="1"/>
    <col min="11" max="11" width="24.140625" style="44" customWidth="1"/>
    <col min="12" max="12" width="8.5703125" style="44" bestFit="1" customWidth="1"/>
    <col min="13" max="13" width="1.42578125" style="48" bestFit="1" customWidth="1"/>
    <col min="14" max="14" width="8.42578125" style="44" bestFit="1" customWidth="1"/>
    <col min="15" max="16384" width="9.140625" style="44"/>
  </cols>
  <sheetData>
    <row r="1" spans="1:14" ht="11.25" customHeight="1">
      <c r="A1" s="39">
        <v>1</v>
      </c>
      <c r="B1" s="105" t="s">
        <v>141</v>
      </c>
      <c r="C1" s="113" t="s">
        <v>26</v>
      </c>
      <c r="D1" s="118" t="s">
        <v>142</v>
      </c>
      <c r="E1" s="118"/>
      <c r="F1" s="118"/>
      <c r="G1" s="25" t="s">
        <v>61</v>
      </c>
      <c r="H1" s="118"/>
      <c r="I1" s="118"/>
      <c r="J1" s="118"/>
      <c r="K1" s="118"/>
      <c r="L1" s="118"/>
      <c r="M1" s="118"/>
      <c r="N1" s="119"/>
    </row>
    <row r="2" spans="1:14" ht="11.25" customHeight="1">
      <c r="A2" s="47"/>
      <c r="B2" s="98" t="s">
        <v>27</v>
      </c>
      <c r="C2" s="106"/>
      <c r="D2" s="123" t="s">
        <v>110</v>
      </c>
      <c r="E2" s="123"/>
      <c r="F2" s="123"/>
      <c r="G2" s="107"/>
      <c r="H2" s="120"/>
      <c r="I2" s="120"/>
      <c r="J2" s="120"/>
      <c r="K2" s="93" t="s">
        <v>103</v>
      </c>
      <c r="L2" s="121"/>
      <c r="M2" s="121"/>
      <c r="N2" s="121"/>
    </row>
    <row r="3" spans="1:14">
      <c r="A3" s="47"/>
      <c r="B3" s="42" t="s">
        <v>28</v>
      </c>
      <c r="C3" s="106"/>
      <c r="D3" s="122" t="s">
        <v>63</v>
      </c>
      <c r="E3" s="122"/>
      <c r="F3" s="122"/>
      <c r="G3" s="108"/>
      <c r="H3" s="42" t="s">
        <v>50</v>
      </c>
      <c r="I3" s="49"/>
      <c r="J3" s="122" t="s">
        <v>62</v>
      </c>
      <c r="K3" s="122"/>
      <c r="L3" s="109"/>
      <c r="M3" s="32"/>
      <c r="N3" s="43" t="s">
        <v>42</v>
      </c>
    </row>
    <row r="4" spans="1:14">
      <c r="A4" s="47"/>
      <c r="B4" s="42"/>
      <c r="C4" s="36" t="s">
        <v>29</v>
      </c>
      <c r="D4" s="25"/>
      <c r="E4" s="25"/>
      <c r="F4" s="26"/>
      <c r="G4" s="36" t="s">
        <v>33</v>
      </c>
      <c r="H4" s="25"/>
      <c r="I4" s="25"/>
      <c r="J4" s="26"/>
      <c r="K4" s="30" t="s">
        <v>34</v>
      </c>
      <c r="L4" s="25"/>
      <c r="M4" s="25"/>
      <c r="N4" s="26"/>
    </row>
    <row r="5" spans="1:14">
      <c r="A5" s="47"/>
      <c r="B5" s="42"/>
      <c r="C5" s="27" t="s">
        <v>30</v>
      </c>
      <c r="D5" s="124"/>
      <c r="E5" s="124"/>
      <c r="F5" s="125"/>
      <c r="G5" s="27" t="s">
        <v>30</v>
      </c>
      <c r="H5" s="124"/>
      <c r="I5" s="124"/>
      <c r="J5" s="125"/>
      <c r="K5" s="93" t="s">
        <v>30</v>
      </c>
      <c r="L5" s="124"/>
      <c r="M5" s="124"/>
      <c r="N5" s="125"/>
    </row>
    <row r="6" spans="1:14">
      <c r="A6" s="47"/>
      <c r="B6" s="42"/>
      <c r="C6" s="27" t="s">
        <v>31</v>
      </c>
      <c r="D6" s="124"/>
      <c r="E6" s="124"/>
      <c r="F6" s="125"/>
      <c r="G6" s="27" t="s">
        <v>31</v>
      </c>
      <c r="H6" s="124"/>
      <c r="I6" s="124"/>
      <c r="J6" s="125"/>
      <c r="K6" s="93" t="s">
        <v>31</v>
      </c>
      <c r="L6" s="124"/>
      <c r="M6" s="124"/>
      <c r="N6" s="125"/>
    </row>
    <row r="7" spans="1:14">
      <c r="A7" s="47"/>
      <c r="B7" s="42"/>
      <c r="C7" s="27" t="s">
        <v>110</v>
      </c>
      <c r="D7" s="126"/>
      <c r="E7" s="126"/>
      <c r="F7" s="125"/>
      <c r="G7" s="27" t="s">
        <v>110</v>
      </c>
      <c r="H7" s="126"/>
      <c r="I7" s="126"/>
      <c r="J7" s="126"/>
      <c r="K7" s="27" t="s">
        <v>110</v>
      </c>
      <c r="L7" s="124"/>
      <c r="M7" s="124"/>
      <c r="N7" s="125"/>
    </row>
    <row r="8" spans="1:14" s="90" customFormat="1">
      <c r="A8" s="86"/>
      <c r="B8" s="93"/>
      <c r="C8" s="27" t="s">
        <v>32</v>
      </c>
      <c r="D8" s="124"/>
      <c r="E8" s="124"/>
      <c r="F8" s="125"/>
      <c r="G8" s="27" t="s">
        <v>32</v>
      </c>
      <c r="H8" s="124"/>
      <c r="I8" s="124"/>
      <c r="J8" s="125"/>
      <c r="K8" s="93" t="s">
        <v>32</v>
      </c>
      <c r="L8" s="124"/>
      <c r="M8" s="124"/>
      <c r="N8" s="125"/>
    </row>
    <row r="9" spans="1:14">
      <c r="A9" s="47"/>
      <c r="B9" s="42"/>
      <c r="C9" s="91" t="s">
        <v>103</v>
      </c>
      <c r="D9" s="124"/>
      <c r="E9" s="124"/>
      <c r="F9" s="125"/>
      <c r="G9" s="91" t="s">
        <v>103</v>
      </c>
      <c r="H9" s="124"/>
      <c r="I9" s="124"/>
      <c r="J9" s="125"/>
      <c r="K9" s="44" t="s">
        <v>103</v>
      </c>
      <c r="L9" s="124"/>
      <c r="M9" s="124"/>
      <c r="N9" s="125"/>
    </row>
    <row r="10" spans="1:14">
      <c r="A10" s="39">
        <v>2</v>
      </c>
      <c r="B10" s="163" t="s">
        <v>54</v>
      </c>
      <c r="C10" s="29" t="s">
        <v>104</v>
      </c>
      <c r="D10" s="77">
        <v>1</v>
      </c>
      <c r="E10" s="37" t="s">
        <v>68</v>
      </c>
      <c r="F10" s="76">
        <v>1</v>
      </c>
      <c r="G10" s="29" t="s">
        <v>104</v>
      </c>
      <c r="H10" s="77">
        <v>1</v>
      </c>
      <c r="I10" s="37" t="s">
        <v>68</v>
      </c>
      <c r="J10" s="76">
        <v>1</v>
      </c>
      <c r="K10" s="29" t="s">
        <v>104</v>
      </c>
      <c r="L10" s="77">
        <v>1</v>
      </c>
      <c r="M10" s="37" t="s">
        <v>68</v>
      </c>
      <c r="N10" s="76">
        <v>1</v>
      </c>
    </row>
    <row r="11" spans="1:14" s="97" customFormat="1">
      <c r="A11" s="94"/>
      <c r="B11" s="164"/>
      <c r="C11" s="96" t="s">
        <v>35</v>
      </c>
      <c r="D11" s="165"/>
      <c r="E11" s="165"/>
      <c r="F11" s="166"/>
      <c r="G11" s="96" t="s">
        <v>35</v>
      </c>
      <c r="H11" s="165"/>
      <c r="I11" s="165"/>
      <c r="J11" s="166"/>
      <c r="K11" s="96" t="s">
        <v>35</v>
      </c>
      <c r="L11" s="165"/>
      <c r="M11" s="165"/>
      <c r="N11" s="166"/>
    </row>
    <row r="12" spans="1:14" s="97" customFormat="1">
      <c r="A12" s="94"/>
      <c r="B12" s="33"/>
      <c r="C12" s="96" t="s">
        <v>67</v>
      </c>
      <c r="D12" s="114">
        <f>IF(D11&lt;0,1,1+D11)</f>
        <v>1</v>
      </c>
      <c r="E12" s="79" t="s">
        <v>68</v>
      </c>
      <c r="F12" s="115">
        <f>IF(D11&lt;0,1+ABS(D11),1)</f>
        <v>1</v>
      </c>
      <c r="G12" s="96" t="s">
        <v>67</v>
      </c>
      <c r="H12" s="114">
        <f>IF(H11&lt;0,1,1+H11)</f>
        <v>1</v>
      </c>
      <c r="I12" s="79" t="s">
        <v>68</v>
      </c>
      <c r="J12" s="115">
        <f>IF(H11&lt;0,1+ABS(H11),1)</f>
        <v>1</v>
      </c>
      <c r="K12" s="96" t="s">
        <v>67</v>
      </c>
      <c r="L12" s="114">
        <f>IF(L11&lt;0,1,1+L11)</f>
        <v>1</v>
      </c>
      <c r="M12" s="79" t="s">
        <v>68</v>
      </c>
      <c r="N12" s="115">
        <f>IF(L11&lt;0,1+ABS(L11),1)</f>
        <v>1</v>
      </c>
    </row>
    <row r="13" spans="1:14" ht="11.25" customHeight="1">
      <c r="A13" s="47"/>
      <c r="B13" s="33"/>
      <c r="C13" s="139" t="s">
        <v>143</v>
      </c>
      <c r="D13" s="140"/>
      <c r="E13" s="140"/>
      <c r="F13" s="141"/>
      <c r="G13" s="139" t="s">
        <v>143</v>
      </c>
      <c r="H13" s="140"/>
      <c r="I13" s="140"/>
      <c r="J13" s="141"/>
      <c r="K13" s="139" t="s">
        <v>144</v>
      </c>
      <c r="L13" s="140"/>
      <c r="M13" s="140"/>
      <c r="N13" s="141"/>
    </row>
    <row r="14" spans="1:14" ht="22.5">
      <c r="A14" s="39">
        <v>3</v>
      </c>
      <c r="B14" s="28" t="s">
        <v>55</v>
      </c>
      <c r="C14" s="45" t="s">
        <v>37</v>
      </c>
      <c r="D14" s="75" t="e">
        <f>'Step 3. BAMI (col A)'!H29</f>
        <v>#DIV/0!</v>
      </c>
      <c r="E14" s="41" t="s">
        <v>68</v>
      </c>
      <c r="F14" s="78" t="e">
        <f>'Step 3. BAMI (col A)'!J29</f>
        <v>#DIV/0!</v>
      </c>
      <c r="G14" s="45" t="s">
        <v>37</v>
      </c>
      <c r="H14" s="75" t="e">
        <f>'Step 3. BAMI (col B)'!H29</f>
        <v>#DIV/0!</v>
      </c>
      <c r="I14" s="41" t="s">
        <v>68</v>
      </c>
      <c r="J14" s="78" t="e">
        <f>'Step 3. BAMI (col B)'!J29</f>
        <v>#DIV/0!</v>
      </c>
      <c r="K14" s="45" t="s">
        <v>37</v>
      </c>
      <c r="L14" s="75" t="e">
        <f>'Step 3. BAMI (col C)'!H29</f>
        <v>#DIV/0!</v>
      </c>
      <c r="M14" s="41" t="s">
        <v>68</v>
      </c>
      <c r="N14" s="78" t="e">
        <f>'Step 3. BAMI (col C)'!J29</f>
        <v>#DIV/0!</v>
      </c>
    </row>
    <row r="15" spans="1:14">
      <c r="A15" s="39">
        <v>4</v>
      </c>
      <c r="B15" s="30" t="s">
        <v>56</v>
      </c>
      <c r="C15" s="29" t="s">
        <v>35</v>
      </c>
      <c r="D15" s="131"/>
      <c r="E15" s="131"/>
      <c r="F15" s="132"/>
      <c r="G15" s="29" t="s">
        <v>35</v>
      </c>
      <c r="H15" s="131"/>
      <c r="I15" s="131"/>
      <c r="J15" s="132"/>
      <c r="K15" s="29" t="s">
        <v>35</v>
      </c>
      <c r="L15" s="131"/>
      <c r="M15" s="131"/>
      <c r="N15" s="132"/>
    </row>
    <row r="16" spans="1:14" ht="11.25" customHeight="1">
      <c r="A16" s="47"/>
      <c r="B16" s="34"/>
      <c r="C16" s="133" t="s">
        <v>36</v>
      </c>
      <c r="D16" s="142"/>
      <c r="E16" s="142"/>
      <c r="F16" s="135"/>
      <c r="G16" s="133" t="s">
        <v>36</v>
      </c>
      <c r="H16" s="134"/>
      <c r="I16" s="134"/>
      <c r="J16" s="135"/>
      <c r="K16" s="133" t="s">
        <v>36</v>
      </c>
      <c r="L16" s="134"/>
      <c r="M16" s="134"/>
      <c r="N16" s="135"/>
    </row>
    <row r="17" spans="1:14" ht="11.25" customHeight="1">
      <c r="A17" s="40"/>
      <c r="B17" s="46"/>
      <c r="C17" s="136"/>
      <c r="D17" s="137"/>
      <c r="E17" s="137"/>
      <c r="F17" s="138"/>
      <c r="G17" s="136"/>
      <c r="H17" s="137"/>
      <c r="I17" s="137"/>
      <c r="J17" s="138"/>
      <c r="K17" s="136"/>
      <c r="L17" s="137"/>
      <c r="M17" s="137"/>
      <c r="N17" s="138"/>
    </row>
    <row r="18" spans="1:14" ht="22.5">
      <c r="A18" s="39">
        <v>5</v>
      </c>
      <c r="B18" s="30" t="s">
        <v>57</v>
      </c>
      <c r="C18" s="29" t="s">
        <v>35</v>
      </c>
      <c r="D18" s="131"/>
      <c r="E18" s="131"/>
      <c r="F18" s="132"/>
      <c r="G18" s="29" t="s">
        <v>35</v>
      </c>
      <c r="H18" s="131"/>
      <c r="I18" s="131"/>
      <c r="J18" s="132"/>
      <c r="K18" s="29" t="s">
        <v>35</v>
      </c>
      <c r="L18" s="131"/>
      <c r="M18" s="131"/>
      <c r="N18" s="132"/>
    </row>
    <row r="19" spans="1:14">
      <c r="A19" s="47"/>
      <c r="B19" s="34"/>
      <c r="C19" s="133" t="s">
        <v>36</v>
      </c>
      <c r="D19" s="142"/>
      <c r="E19" s="142"/>
      <c r="F19" s="135"/>
      <c r="G19" s="133" t="s">
        <v>36</v>
      </c>
      <c r="H19" s="134"/>
      <c r="I19" s="134"/>
      <c r="J19" s="135"/>
      <c r="K19" s="133" t="s">
        <v>36</v>
      </c>
      <c r="L19" s="134"/>
      <c r="M19" s="134"/>
      <c r="N19" s="135"/>
    </row>
    <row r="20" spans="1:14">
      <c r="A20" s="40"/>
      <c r="B20" s="46"/>
      <c r="C20" s="136"/>
      <c r="D20" s="137"/>
      <c r="E20" s="137"/>
      <c r="F20" s="138"/>
      <c r="G20" s="136"/>
      <c r="H20" s="137"/>
      <c r="I20" s="137"/>
      <c r="J20" s="138"/>
      <c r="K20" s="136"/>
      <c r="L20" s="137"/>
      <c r="M20" s="137"/>
      <c r="N20" s="138"/>
    </row>
    <row r="21" spans="1:14">
      <c r="A21" s="39">
        <v>6</v>
      </c>
      <c r="B21" s="30" t="s">
        <v>39</v>
      </c>
      <c r="C21" s="29" t="s">
        <v>35</v>
      </c>
      <c r="D21" s="143"/>
      <c r="E21" s="143"/>
      <c r="F21" s="144"/>
      <c r="G21" s="29" t="s">
        <v>35</v>
      </c>
      <c r="H21" s="131"/>
      <c r="I21" s="131"/>
      <c r="J21" s="132"/>
      <c r="K21" s="29" t="s">
        <v>35</v>
      </c>
      <c r="L21" s="131"/>
      <c r="M21" s="131"/>
      <c r="N21" s="132"/>
    </row>
    <row r="22" spans="1:14">
      <c r="A22" s="47"/>
      <c r="B22" s="34"/>
      <c r="C22" s="133" t="s">
        <v>36</v>
      </c>
      <c r="D22" s="167"/>
      <c r="E22" s="167"/>
      <c r="F22" s="168"/>
      <c r="G22" s="133" t="s">
        <v>36</v>
      </c>
      <c r="H22" s="134"/>
      <c r="I22" s="134"/>
      <c r="J22" s="135"/>
      <c r="K22" s="133" t="s">
        <v>36</v>
      </c>
      <c r="L22" s="134"/>
      <c r="M22" s="134"/>
      <c r="N22" s="135"/>
    </row>
    <row r="23" spans="1:14">
      <c r="A23" s="40"/>
      <c r="B23" s="46"/>
      <c r="C23" s="169"/>
      <c r="D23" s="170"/>
      <c r="E23" s="170"/>
      <c r="F23" s="171"/>
      <c r="G23" s="136"/>
      <c r="H23" s="137"/>
      <c r="I23" s="137"/>
      <c r="J23" s="138"/>
      <c r="K23" s="136"/>
      <c r="L23" s="137"/>
      <c r="M23" s="137"/>
      <c r="N23" s="138"/>
    </row>
    <row r="24" spans="1:14">
      <c r="A24" s="39">
        <v>7</v>
      </c>
      <c r="B24" s="30" t="s">
        <v>73</v>
      </c>
      <c r="C24" s="29" t="s">
        <v>35</v>
      </c>
      <c r="D24" s="143"/>
      <c r="E24" s="143"/>
      <c r="F24" s="144"/>
      <c r="G24" s="29" t="s">
        <v>35</v>
      </c>
      <c r="H24" s="131"/>
      <c r="I24" s="131"/>
      <c r="J24" s="132"/>
      <c r="K24" s="29" t="s">
        <v>35</v>
      </c>
      <c r="L24" s="131"/>
      <c r="M24" s="131"/>
      <c r="N24" s="132"/>
    </row>
    <row r="25" spans="1:14" ht="11.25" customHeight="1">
      <c r="A25" s="47"/>
      <c r="B25" s="34"/>
      <c r="C25" s="133" t="s">
        <v>38</v>
      </c>
      <c r="D25" s="145"/>
      <c r="E25" s="145"/>
      <c r="F25" s="146"/>
      <c r="G25" s="133" t="s">
        <v>38</v>
      </c>
      <c r="H25" s="134"/>
      <c r="I25" s="134"/>
      <c r="J25" s="135"/>
      <c r="K25" s="133" t="s">
        <v>36</v>
      </c>
      <c r="L25" s="134"/>
      <c r="M25" s="134"/>
      <c r="N25" s="135"/>
    </row>
    <row r="26" spans="1:14" ht="25.5" customHeight="1">
      <c r="A26" s="40"/>
      <c r="B26" s="46"/>
      <c r="C26" s="147"/>
      <c r="D26" s="148"/>
      <c r="E26" s="148"/>
      <c r="F26" s="149"/>
      <c r="G26" s="136"/>
      <c r="H26" s="137"/>
      <c r="I26" s="137"/>
      <c r="J26" s="138"/>
      <c r="K26" s="136"/>
      <c r="L26" s="137"/>
      <c r="M26" s="137"/>
      <c r="N26" s="138"/>
    </row>
    <row r="27" spans="1:14">
      <c r="A27" s="39">
        <v>8</v>
      </c>
      <c r="B27" s="30" t="s">
        <v>58</v>
      </c>
      <c r="C27" s="29" t="s">
        <v>35</v>
      </c>
      <c r="D27" s="143"/>
      <c r="E27" s="143"/>
      <c r="F27" s="144"/>
      <c r="G27" s="29" t="s">
        <v>35</v>
      </c>
      <c r="H27" s="131"/>
      <c r="I27" s="131"/>
      <c r="J27" s="132"/>
      <c r="K27" s="29" t="s">
        <v>35</v>
      </c>
      <c r="L27" s="131"/>
      <c r="M27" s="131"/>
      <c r="N27" s="132"/>
    </row>
    <row r="28" spans="1:14" ht="11.25" customHeight="1">
      <c r="A28" s="47"/>
      <c r="B28" s="34"/>
      <c r="C28" s="133" t="s">
        <v>38</v>
      </c>
      <c r="D28" s="142"/>
      <c r="E28" s="142"/>
      <c r="F28" s="135"/>
      <c r="G28" s="133" t="s">
        <v>38</v>
      </c>
      <c r="H28" s="134"/>
      <c r="I28" s="134"/>
      <c r="J28" s="135"/>
      <c r="K28" s="133" t="s">
        <v>38</v>
      </c>
      <c r="L28" s="134"/>
      <c r="M28" s="134"/>
      <c r="N28" s="135"/>
    </row>
    <row r="29" spans="1:14" ht="24.75" customHeight="1">
      <c r="A29" s="40"/>
      <c r="B29" s="46"/>
      <c r="C29" s="136"/>
      <c r="D29" s="137"/>
      <c r="E29" s="137"/>
      <c r="F29" s="138"/>
      <c r="G29" s="172"/>
      <c r="H29" s="134"/>
      <c r="I29" s="134"/>
      <c r="J29" s="135"/>
      <c r="K29" s="172"/>
      <c r="L29" s="134"/>
      <c r="M29" s="134"/>
      <c r="N29" s="135"/>
    </row>
    <row r="30" spans="1:14">
      <c r="A30" s="39">
        <v>9</v>
      </c>
      <c r="B30" s="30" t="s">
        <v>59</v>
      </c>
      <c r="C30" s="24" t="s">
        <v>81</v>
      </c>
      <c r="D30" s="117" t="e">
        <f>IF(D11="",D14,D12)</f>
        <v>#DIV/0!</v>
      </c>
      <c r="E30" s="25" t="s">
        <v>68</v>
      </c>
      <c r="F30" s="117" t="e">
        <f>IF(D11="",F14,F12)</f>
        <v>#DIV/0!</v>
      </c>
      <c r="G30" s="24" t="s">
        <v>81</v>
      </c>
      <c r="H30" s="117" t="e">
        <f>IF(H11="",H14,H12)</f>
        <v>#DIV/0!</v>
      </c>
      <c r="I30" s="25" t="s">
        <v>68</v>
      </c>
      <c r="J30" s="117" t="e">
        <f>IF(H11="",J14,J12)</f>
        <v>#DIV/0!</v>
      </c>
      <c r="K30" s="24" t="s">
        <v>81</v>
      </c>
      <c r="L30" s="117" t="e">
        <f>IF(L11="",L14,L12)</f>
        <v>#DIV/0!</v>
      </c>
      <c r="M30" s="25" t="s">
        <v>68</v>
      </c>
      <c r="N30" s="117" t="e">
        <f>IF(L11="",N14,N12)</f>
        <v>#DIV/0!</v>
      </c>
    </row>
    <row r="31" spans="1:14">
      <c r="A31" s="47"/>
      <c r="B31" s="42"/>
      <c r="C31" s="27" t="s">
        <v>82</v>
      </c>
      <c r="D31" s="155">
        <f>SUM(D15,D18,D21,D24,D27)</f>
        <v>0</v>
      </c>
      <c r="E31" s="155"/>
      <c r="F31" s="156"/>
      <c r="G31" s="27" t="s">
        <v>82</v>
      </c>
      <c r="H31" s="155">
        <f>SUM(H15,H18,H21,H24,H27)</f>
        <v>0</v>
      </c>
      <c r="I31" s="155"/>
      <c r="J31" s="155"/>
      <c r="K31" s="27" t="s">
        <v>82</v>
      </c>
      <c r="L31" s="155">
        <f>SUM(L15,L18,L21,L24,L27)</f>
        <v>0</v>
      </c>
      <c r="M31" s="155"/>
      <c r="N31" s="156"/>
    </row>
    <row r="32" spans="1:14">
      <c r="A32" s="47"/>
      <c r="B32" s="42"/>
      <c r="C32" s="80" t="s">
        <v>40</v>
      </c>
      <c r="D32" s="114" t="e">
        <f>IF($D$31&gt;0,(ABS($D$31)+D30),D30)</f>
        <v>#DIV/0!</v>
      </c>
      <c r="E32" s="79" t="s">
        <v>68</v>
      </c>
      <c r="F32" s="115" t="e">
        <f>IF($D$31&lt;0,(ABS($D$31)+F30),F30)</f>
        <v>#DIV/0!</v>
      </c>
      <c r="G32" s="27" t="s">
        <v>40</v>
      </c>
      <c r="H32" s="114" t="e">
        <f>IF($H$31&gt;0,(ABS($H$31)+H30),H30)</f>
        <v>#DIV/0!</v>
      </c>
      <c r="I32" s="79" t="s">
        <v>68</v>
      </c>
      <c r="J32" s="116" t="e">
        <f>IF($H$31&lt;0,(ABS($H$31)+J30),J30)</f>
        <v>#DIV/0!</v>
      </c>
      <c r="K32" s="27" t="s">
        <v>40</v>
      </c>
      <c r="L32" s="114" t="e">
        <f>IF($L$31&gt;0,(ABS($L$31)+L30),L30)</f>
        <v>#DIV/0!</v>
      </c>
      <c r="M32" s="79" t="s">
        <v>68</v>
      </c>
      <c r="N32" s="115" t="e">
        <f>IF($L$31&lt;0,(ABS($L$31)+N30),N30)</f>
        <v>#DIV/0!</v>
      </c>
    </row>
    <row r="33" spans="1:14">
      <c r="A33" s="47"/>
      <c r="B33" s="42"/>
      <c r="C33" s="27" t="s">
        <v>41</v>
      </c>
      <c r="D33" s="31">
        <f>G3</f>
        <v>0</v>
      </c>
      <c r="E33" s="31"/>
      <c r="F33" s="71" t="s">
        <v>50</v>
      </c>
      <c r="G33" s="27" t="s">
        <v>60</v>
      </c>
      <c r="H33" s="82" t="str">
        <f>D48</f>
        <v/>
      </c>
      <c r="I33" s="35"/>
      <c r="J33" s="31" t="s">
        <v>50</v>
      </c>
      <c r="K33" s="27" t="s">
        <v>48</v>
      </c>
      <c r="L33" s="82" t="str">
        <f>H48</f>
        <v/>
      </c>
      <c r="M33" s="35"/>
      <c r="N33" s="71" t="s">
        <v>50</v>
      </c>
    </row>
    <row r="34" spans="1:14">
      <c r="A34" s="47"/>
      <c r="B34" s="42"/>
      <c r="C34" s="27"/>
      <c r="D34" s="31">
        <f>L3</f>
        <v>0</v>
      </c>
      <c r="E34" s="31"/>
      <c r="F34" s="71" t="s">
        <v>42</v>
      </c>
      <c r="G34" s="27"/>
      <c r="H34" s="38" t="e">
        <f>D47/100*D34</f>
        <v>#VALUE!</v>
      </c>
      <c r="I34" s="38"/>
      <c r="J34" s="31" t="s">
        <v>42</v>
      </c>
      <c r="K34" s="27" t="s">
        <v>49</v>
      </c>
      <c r="L34" s="38" t="e">
        <f>H47/100*H34</f>
        <v>#VALUE!</v>
      </c>
      <c r="M34" s="38"/>
      <c r="N34" s="71" t="s">
        <v>42</v>
      </c>
    </row>
    <row r="35" spans="1:14">
      <c r="A35" s="47"/>
      <c r="B35" s="42"/>
      <c r="C35" s="27" t="s">
        <v>43</v>
      </c>
      <c r="D35" s="129">
        <f>H2</f>
        <v>0</v>
      </c>
      <c r="E35" s="129"/>
      <c r="F35" s="130"/>
      <c r="G35" s="27" t="s">
        <v>43</v>
      </c>
      <c r="H35" s="129">
        <f>H2</f>
        <v>0</v>
      </c>
      <c r="I35" s="129"/>
      <c r="J35" s="129"/>
      <c r="K35" s="27" t="s">
        <v>43</v>
      </c>
      <c r="L35" s="129">
        <f>H2</f>
        <v>0</v>
      </c>
      <c r="M35" s="129"/>
      <c r="N35" s="130"/>
    </row>
    <row r="36" spans="1:14">
      <c r="A36" s="47"/>
      <c r="B36" s="42"/>
      <c r="C36" s="27" t="s">
        <v>44</v>
      </c>
      <c r="D36" s="127">
        <f>C3</f>
        <v>0</v>
      </c>
      <c r="E36" s="127"/>
      <c r="F36" s="128"/>
      <c r="G36" s="27" t="s">
        <v>44</v>
      </c>
      <c r="H36" s="129">
        <f>C3</f>
        <v>0</v>
      </c>
      <c r="I36" s="129"/>
      <c r="J36" s="129"/>
      <c r="K36" s="27" t="s">
        <v>44</v>
      </c>
      <c r="L36" s="129">
        <f>C3</f>
        <v>0</v>
      </c>
      <c r="M36" s="129"/>
      <c r="N36" s="130"/>
    </row>
    <row r="37" spans="1:14" s="90" customFormat="1">
      <c r="A37" s="86"/>
      <c r="B37" s="93"/>
      <c r="C37" s="27" t="s">
        <v>103</v>
      </c>
      <c r="D37" s="95">
        <f>L2</f>
        <v>0</v>
      </c>
      <c r="E37" s="92"/>
      <c r="F37" s="89"/>
      <c r="G37" s="27" t="s">
        <v>103</v>
      </c>
      <c r="H37" s="95">
        <f>L2</f>
        <v>0</v>
      </c>
      <c r="I37" s="87"/>
      <c r="J37" s="87"/>
      <c r="K37" s="27" t="s">
        <v>103</v>
      </c>
      <c r="L37" s="95">
        <f>L2</f>
        <v>0</v>
      </c>
      <c r="M37" s="87"/>
      <c r="N37" s="88"/>
    </row>
    <row r="38" spans="1:14">
      <c r="A38" s="47"/>
      <c r="B38" s="42"/>
      <c r="C38" s="27"/>
      <c r="D38" s="31"/>
      <c r="E38" s="31"/>
      <c r="F38" s="71"/>
      <c r="G38" s="27"/>
      <c r="H38" s="31"/>
      <c r="I38" s="31"/>
      <c r="J38" s="31"/>
      <c r="K38" s="27"/>
      <c r="L38" s="31"/>
      <c r="M38" s="31"/>
      <c r="N38" s="71"/>
    </row>
    <row r="39" spans="1:14">
      <c r="A39" s="47"/>
      <c r="B39" s="42"/>
      <c r="C39" s="27" t="s">
        <v>83</v>
      </c>
      <c r="D39" s="82" t="e">
        <f>(D32/F32)*D33</f>
        <v>#DIV/0!</v>
      </c>
      <c r="E39" s="31"/>
      <c r="F39" s="71" t="s">
        <v>50</v>
      </c>
      <c r="G39" s="27" t="s">
        <v>83</v>
      </c>
      <c r="H39" s="82" t="e">
        <f>(H32/J32)*H33</f>
        <v>#DIV/0!</v>
      </c>
      <c r="I39" s="35"/>
      <c r="J39" s="31" t="s">
        <v>50</v>
      </c>
      <c r="K39" s="27" t="s">
        <v>51</v>
      </c>
      <c r="L39" s="82" t="e">
        <f>(L32/N32)*L33</f>
        <v>#DIV/0!</v>
      </c>
      <c r="M39" s="35"/>
      <c r="N39" s="71" t="s">
        <v>50</v>
      </c>
    </row>
    <row r="40" spans="1:14">
      <c r="A40" s="47"/>
      <c r="B40" s="42"/>
      <c r="C40" s="27"/>
      <c r="D40" s="38" t="e">
        <f>D34*D32</f>
        <v>#DIV/0!</v>
      </c>
      <c r="E40" s="31"/>
      <c r="F40" s="71" t="s">
        <v>42</v>
      </c>
      <c r="G40" s="27"/>
      <c r="H40" s="81" t="e">
        <f>(H32/J32)*H34</f>
        <v>#DIV/0!</v>
      </c>
      <c r="I40" s="38"/>
      <c r="J40" s="31" t="s">
        <v>42</v>
      </c>
      <c r="K40" s="27"/>
      <c r="L40" s="81" t="e">
        <f>(L32/N32)*L34</f>
        <v>#DIV/0!</v>
      </c>
      <c r="M40" s="38"/>
      <c r="N40" s="71" t="s">
        <v>42</v>
      </c>
    </row>
    <row r="41" spans="1:14">
      <c r="A41" s="47"/>
      <c r="B41" s="42"/>
      <c r="C41" s="27" t="s">
        <v>45</v>
      </c>
      <c r="D41" s="129">
        <f>D7</f>
        <v>0</v>
      </c>
      <c r="E41" s="129"/>
      <c r="F41" s="128"/>
      <c r="G41" s="27" t="s">
        <v>45</v>
      </c>
      <c r="H41" s="129">
        <f>H7</f>
        <v>0</v>
      </c>
      <c r="I41" s="129"/>
      <c r="J41" s="128"/>
      <c r="K41" s="27" t="s">
        <v>45</v>
      </c>
      <c r="L41" s="129">
        <f>L7</f>
        <v>0</v>
      </c>
      <c r="M41" s="129"/>
      <c r="N41" s="128"/>
    </row>
    <row r="42" spans="1:14">
      <c r="A42" s="47"/>
      <c r="B42" s="42"/>
      <c r="C42" s="27" t="s">
        <v>44</v>
      </c>
      <c r="D42" s="129">
        <f>D8</f>
        <v>0</v>
      </c>
      <c r="E42" s="129"/>
      <c r="F42" s="130"/>
      <c r="G42" s="27" t="s">
        <v>44</v>
      </c>
      <c r="H42" s="129">
        <f>H8</f>
        <v>0</v>
      </c>
      <c r="I42" s="129"/>
      <c r="J42" s="130"/>
      <c r="K42" s="27" t="s">
        <v>44</v>
      </c>
      <c r="L42" s="129">
        <f>L8</f>
        <v>0</v>
      </c>
      <c r="M42" s="129"/>
      <c r="N42" s="130"/>
    </row>
    <row r="43" spans="1:14" s="90" customFormat="1">
      <c r="A43" s="86"/>
      <c r="B43" s="93"/>
      <c r="C43" s="27" t="s">
        <v>103</v>
      </c>
      <c r="D43" s="129">
        <f>D9</f>
        <v>0</v>
      </c>
      <c r="E43" s="129"/>
      <c r="F43" s="130"/>
      <c r="G43" s="27" t="s">
        <v>103</v>
      </c>
      <c r="H43" s="129">
        <f>H9</f>
        <v>0</v>
      </c>
      <c r="I43" s="129"/>
      <c r="J43" s="130"/>
      <c r="K43" s="27" t="s">
        <v>103</v>
      </c>
      <c r="L43" s="129">
        <f>L9</f>
        <v>0</v>
      </c>
      <c r="M43" s="129"/>
      <c r="N43" s="130"/>
    </row>
    <row r="44" spans="1:14" s="90" customFormat="1">
      <c r="A44" s="86"/>
      <c r="B44" s="93"/>
      <c r="C44" s="27"/>
      <c r="D44" s="92"/>
      <c r="E44" s="87"/>
      <c r="F44" s="88"/>
      <c r="G44" s="27"/>
      <c r="H44" s="92"/>
      <c r="I44" s="87"/>
      <c r="J44" s="87"/>
      <c r="K44" s="27"/>
      <c r="L44" s="87"/>
      <c r="M44" s="87"/>
      <c r="N44" s="88"/>
    </row>
    <row r="45" spans="1:14" s="73" customFormat="1">
      <c r="A45" s="72"/>
      <c r="B45" s="74"/>
      <c r="C45" s="27" t="s">
        <v>85</v>
      </c>
      <c r="D45" s="110"/>
      <c r="E45" s="35"/>
      <c r="F45" s="71" t="s">
        <v>50</v>
      </c>
      <c r="G45" s="27" t="s">
        <v>85</v>
      </c>
      <c r="H45" s="110"/>
      <c r="I45" s="35"/>
      <c r="J45" s="71" t="s">
        <v>50</v>
      </c>
      <c r="K45" s="27" t="s">
        <v>85</v>
      </c>
      <c r="L45" s="110"/>
      <c r="M45" s="35"/>
      <c r="N45" s="71" t="s">
        <v>50</v>
      </c>
    </row>
    <row r="46" spans="1:14" s="73" customFormat="1">
      <c r="A46" s="72"/>
      <c r="B46" s="74"/>
      <c r="C46" s="27"/>
      <c r="D46" s="111"/>
      <c r="E46" s="35"/>
      <c r="F46" s="71" t="s">
        <v>42</v>
      </c>
      <c r="G46" s="27"/>
      <c r="H46" s="111"/>
      <c r="I46" s="35"/>
      <c r="J46" s="71" t="s">
        <v>42</v>
      </c>
      <c r="K46" s="27"/>
      <c r="L46" s="111"/>
      <c r="M46" s="35"/>
      <c r="N46" s="71" t="s">
        <v>42</v>
      </c>
    </row>
    <row r="47" spans="1:14">
      <c r="A47" s="47"/>
      <c r="B47" s="42"/>
      <c r="C47" s="27" t="s">
        <v>47</v>
      </c>
      <c r="D47" s="38" t="str">
        <f>IF(D45&gt;0,(((D33*(D32/F32))-D45)/(D33*(D32/F32))*100),"")</f>
        <v/>
      </c>
      <c r="E47" s="35"/>
      <c r="F47" s="71" t="s">
        <v>53</v>
      </c>
      <c r="G47" s="27" t="s">
        <v>47</v>
      </c>
      <c r="H47" s="38" t="str">
        <f>IF(H45&gt;0,(((H33*(H32/J32))-H45)/(H33*(H32/J32))*100),"")</f>
        <v/>
      </c>
      <c r="I47" s="35"/>
      <c r="J47" s="31" t="s">
        <v>53</v>
      </c>
      <c r="K47" s="27" t="s">
        <v>47</v>
      </c>
      <c r="L47" s="38" t="str">
        <f>IF(L45&gt;0,(((L33*(L32/N32))-L45)/(L33*(L32/N32))*100),"")</f>
        <v/>
      </c>
      <c r="M47" s="31"/>
      <c r="N47" s="101" t="s">
        <v>53</v>
      </c>
    </row>
    <row r="48" spans="1:14">
      <c r="A48" s="47"/>
      <c r="B48" s="42"/>
      <c r="C48" s="27"/>
      <c r="D48" s="82" t="str">
        <f>IF(D47="","",(D47/100*D33))</f>
        <v/>
      </c>
      <c r="E48" s="35"/>
      <c r="F48" s="71" t="s">
        <v>50</v>
      </c>
      <c r="G48" s="27"/>
      <c r="H48" s="82" t="str">
        <f>IF(H47="","",(H47/100*H33))</f>
        <v/>
      </c>
      <c r="I48" s="35"/>
      <c r="J48" s="31" t="s">
        <v>50</v>
      </c>
      <c r="K48" s="27"/>
      <c r="L48" s="82" t="str">
        <f>IF(L47="","",(L47/100*L33))</f>
        <v/>
      </c>
      <c r="M48" s="31"/>
      <c r="N48" s="101" t="s">
        <v>50</v>
      </c>
    </row>
    <row r="49" spans="1:14">
      <c r="A49" s="47"/>
      <c r="B49" s="42"/>
      <c r="C49" s="157" t="s">
        <v>46</v>
      </c>
      <c r="D49" s="158"/>
      <c r="E49" s="158"/>
      <c r="F49" s="159"/>
      <c r="G49" s="157" t="s">
        <v>72</v>
      </c>
      <c r="H49" s="158"/>
      <c r="I49" s="158"/>
      <c r="J49" s="158"/>
      <c r="K49" s="157" t="s">
        <v>46</v>
      </c>
      <c r="L49" s="158"/>
      <c r="M49" s="158"/>
      <c r="N49" s="159"/>
    </row>
    <row r="50" spans="1:14">
      <c r="A50" s="72"/>
      <c r="B50" s="74"/>
      <c r="C50" s="157"/>
      <c r="D50" s="158"/>
      <c r="E50" s="158"/>
      <c r="F50" s="159"/>
      <c r="G50" s="157"/>
      <c r="H50" s="158"/>
      <c r="I50" s="158"/>
      <c r="J50" s="158"/>
      <c r="K50" s="157"/>
      <c r="L50" s="158"/>
      <c r="M50" s="158"/>
      <c r="N50" s="159"/>
    </row>
    <row r="51" spans="1:14">
      <c r="A51" s="72"/>
      <c r="B51" s="74"/>
      <c r="C51" s="160"/>
      <c r="D51" s="161"/>
      <c r="E51" s="161"/>
      <c r="F51" s="162"/>
      <c r="G51" s="157"/>
      <c r="H51" s="158"/>
      <c r="I51" s="158"/>
      <c r="J51" s="158"/>
      <c r="K51" s="157"/>
      <c r="L51" s="158"/>
      <c r="M51" s="158"/>
      <c r="N51" s="159"/>
    </row>
    <row r="52" spans="1:14" ht="11.25" customHeight="1">
      <c r="A52" s="99">
        <v>10</v>
      </c>
      <c r="B52" s="100" t="s">
        <v>64</v>
      </c>
      <c r="C52" s="152" t="s">
        <v>145</v>
      </c>
      <c r="D52" s="153"/>
      <c r="E52" s="153"/>
      <c r="F52" s="153"/>
      <c r="G52" s="153"/>
      <c r="H52" s="153"/>
      <c r="I52" s="153"/>
      <c r="J52" s="153"/>
      <c r="K52" s="153"/>
      <c r="L52" s="153"/>
      <c r="M52" s="153"/>
      <c r="N52" s="154"/>
    </row>
    <row r="53" spans="1:14">
      <c r="C53" s="150" t="s">
        <v>84</v>
      </c>
      <c r="D53" s="150"/>
      <c r="E53" s="150"/>
      <c r="F53" s="150"/>
      <c r="G53" s="150"/>
      <c r="H53" s="150"/>
      <c r="I53" s="150"/>
      <c r="J53" s="150"/>
      <c r="K53" s="150"/>
      <c r="L53" s="150"/>
      <c r="M53" s="150"/>
      <c r="N53" s="150"/>
    </row>
    <row r="54" spans="1:14">
      <c r="C54" s="151" t="s">
        <v>86</v>
      </c>
      <c r="D54" s="151"/>
      <c r="E54" s="151"/>
      <c r="F54" s="151"/>
      <c r="G54" s="151"/>
      <c r="H54" s="151"/>
      <c r="I54" s="151"/>
      <c r="J54" s="151"/>
      <c r="K54" s="151"/>
      <c r="L54" s="151"/>
      <c r="M54" s="151"/>
      <c r="N54" s="151"/>
    </row>
    <row r="56" spans="1:14">
      <c r="C56" s="31"/>
    </row>
    <row r="57" spans="1:14">
      <c r="C57" s="31"/>
    </row>
  </sheetData>
  <mergeCells count="83">
    <mergeCell ref="H43:J43"/>
    <mergeCell ref="L43:N43"/>
    <mergeCell ref="B10:B11"/>
    <mergeCell ref="D11:F11"/>
    <mergeCell ref="H11:J11"/>
    <mergeCell ref="L11:N11"/>
    <mergeCell ref="L41:N41"/>
    <mergeCell ref="K19:N20"/>
    <mergeCell ref="C22:F23"/>
    <mergeCell ref="G22:J23"/>
    <mergeCell ref="K25:N26"/>
    <mergeCell ref="C28:F29"/>
    <mergeCell ref="G28:J29"/>
    <mergeCell ref="K28:N29"/>
    <mergeCell ref="D35:F35"/>
    <mergeCell ref="L24:N24"/>
    <mergeCell ref="C53:N53"/>
    <mergeCell ref="C54:N54"/>
    <mergeCell ref="C52:N52"/>
    <mergeCell ref="D31:F31"/>
    <mergeCell ref="H31:J31"/>
    <mergeCell ref="L31:N31"/>
    <mergeCell ref="D42:F42"/>
    <mergeCell ref="H42:J42"/>
    <mergeCell ref="L42:N42"/>
    <mergeCell ref="C49:F51"/>
    <mergeCell ref="G49:J51"/>
    <mergeCell ref="K49:N51"/>
    <mergeCell ref="H36:J36"/>
    <mergeCell ref="D41:F41"/>
    <mergeCell ref="H41:J41"/>
    <mergeCell ref="D43:F43"/>
    <mergeCell ref="D24:F24"/>
    <mergeCell ref="C19:F20"/>
    <mergeCell ref="H15:J15"/>
    <mergeCell ref="H18:J18"/>
    <mergeCell ref="H21:J21"/>
    <mergeCell ref="H24:J24"/>
    <mergeCell ref="G19:J20"/>
    <mergeCell ref="D15:F15"/>
    <mergeCell ref="D18:F18"/>
    <mergeCell ref="D21:F21"/>
    <mergeCell ref="H35:J35"/>
    <mergeCell ref="L35:N35"/>
    <mergeCell ref="D27:F27"/>
    <mergeCell ref="H27:J27"/>
    <mergeCell ref="C25:F26"/>
    <mergeCell ref="G25:J26"/>
    <mergeCell ref="D36:F36"/>
    <mergeCell ref="L36:N36"/>
    <mergeCell ref="L27:N27"/>
    <mergeCell ref="K22:N23"/>
    <mergeCell ref="D8:F8"/>
    <mergeCell ref="H8:J8"/>
    <mergeCell ref="L9:N9"/>
    <mergeCell ref="C13:F13"/>
    <mergeCell ref="G13:J13"/>
    <mergeCell ref="K13:N13"/>
    <mergeCell ref="C16:F17"/>
    <mergeCell ref="G16:J17"/>
    <mergeCell ref="K16:N17"/>
    <mergeCell ref="L15:N15"/>
    <mergeCell ref="L18:N18"/>
    <mergeCell ref="L21:N21"/>
    <mergeCell ref="D9:F9"/>
    <mergeCell ref="H9:J9"/>
    <mergeCell ref="L7:N7"/>
    <mergeCell ref="D5:F5"/>
    <mergeCell ref="H5:J5"/>
    <mergeCell ref="L5:N5"/>
    <mergeCell ref="D6:F6"/>
    <mergeCell ref="H6:J6"/>
    <mergeCell ref="L6:N6"/>
    <mergeCell ref="D7:F7"/>
    <mergeCell ref="H7:J7"/>
    <mergeCell ref="L8:N8"/>
    <mergeCell ref="D1:F1"/>
    <mergeCell ref="H1:N1"/>
    <mergeCell ref="H2:J2"/>
    <mergeCell ref="L2:N2"/>
    <mergeCell ref="D3:F3"/>
    <mergeCell ref="J3:K3"/>
    <mergeCell ref="D2:F2"/>
  </mergeCells>
  <pageMargins left="0.39" right="0.37" top="0.63" bottom="0.53" header="0.35" footer="0.3"/>
  <pageSetup scale="79" orientation="landscape" r:id="rId1"/>
  <headerFooter>
    <oddHeader xml:space="preserve">&amp;L&amp;"Arial,Bold"&amp;12Attachment 12501.6 - SPD Mitigation Ratio Setting Checklist &amp;"Arial,Regular"(See 12501-SPD for Revisions Sheet) </oddHeader>
    <oddFooter xml:space="preserve">&amp;CCurrent Approved Version:  10/21/2013.  Printed copies are for “Information Only.”  The controlled version resides on the SPD QMS SharePoint Portal.
SPD QMS  12501.6-SPD Regulatory Program – Mitigation Ratio Setting Checklist   &amp;P of &amp;N
</oddFooter>
  </headerFooter>
</worksheet>
</file>

<file path=xl/worksheets/sheet2.xml><?xml version="1.0" encoding="utf-8"?>
<worksheet xmlns="http://schemas.openxmlformats.org/spreadsheetml/2006/main" xmlns:r="http://schemas.openxmlformats.org/officeDocument/2006/relationships">
  <dimension ref="A1:H39"/>
  <sheetViews>
    <sheetView zoomScaleNormal="100" workbookViewId="0">
      <selection activeCell="J22" sqref="J22"/>
    </sheetView>
  </sheetViews>
  <sheetFormatPr defaultRowHeight="12.75"/>
  <cols>
    <col min="1" max="1" width="41.140625" customWidth="1"/>
    <col min="2" max="3" width="16.7109375" customWidth="1"/>
    <col min="5" max="5" width="12.85546875" bestFit="1" customWidth="1"/>
  </cols>
  <sheetData>
    <row r="1" spans="1:8" ht="14.25" customHeight="1">
      <c r="A1" s="11" t="s">
        <v>99</v>
      </c>
    </row>
    <row r="3" spans="1:8" ht="13.5" thickBot="1">
      <c r="A3" s="85" t="s">
        <v>105</v>
      </c>
      <c r="B3" s="85" t="s">
        <v>87</v>
      </c>
      <c r="C3" s="85" t="s">
        <v>88</v>
      </c>
      <c r="E3" s="103"/>
      <c r="F3" s="103"/>
    </row>
    <row r="4" spans="1:8" ht="12.75" customHeight="1" thickBot="1">
      <c r="A4" s="84" t="s">
        <v>89</v>
      </c>
      <c r="B4" s="84"/>
      <c r="C4" s="84"/>
      <c r="E4" s="104" t="s">
        <v>108</v>
      </c>
      <c r="F4" s="112"/>
    </row>
    <row r="5" spans="1:8">
      <c r="A5" s="84" t="s">
        <v>90</v>
      </c>
      <c r="B5" s="84"/>
      <c r="C5" s="84"/>
      <c r="E5" s="174" t="s">
        <v>109</v>
      </c>
      <c r="F5" s="175"/>
      <c r="G5" s="175"/>
      <c r="H5" s="176"/>
    </row>
    <row r="6" spans="1:8">
      <c r="A6" s="84" t="s">
        <v>91</v>
      </c>
      <c r="B6" s="84"/>
      <c r="C6" s="84"/>
      <c r="E6" s="177"/>
      <c r="F6" s="178"/>
      <c r="G6" s="178"/>
      <c r="H6" s="179"/>
    </row>
    <row r="7" spans="1:8">
      <c r="A7" s="84" t="s">
        <v>92</v>
      </c>
      <c r="B7" s="84"/>
      <c r="C7" s="84"/>
      <c r="E7" s="177"/>
      <c r="F7" s="178"/>
      <c r="G7" s="178"/>
      <c r="H7" s="179"/>
    </row>
    <row r="8" spans="1:8">
      <c r="A8" s="84" t="s">
        <v>93</v>
      </c>
      <c r="B8" s="84"/>
      <c r="C8" s="84"/>
      <c r="E8" s="177"/>
      <c r="F8" s="178"/>
      <c r="G8" s="178"/>
      <c r="H8" s="179"/>
    </row>
    <row r="9" spans="1:8">
      <c r="A9" s="84" t="s">
        <v>94</v>
      </c>
      <c r="B9" s="84"/>
      <c r="C9" s="84"/>
      <c r="E9" s="177"/>
      <c r="F9" s="178"/>
      <c r="G9" s="178"/>
      <c r="H9" s="179"/>
    </row>
    <row r="10" spans="1:8">
      <c r="A10" s="84" t="s">
        <v>95</v>
      </c>
      <c r="B10" s="84"/>
      <c r="C10" s="84"/>
      <c r="E10" s="177"/>
      <c r="F10" s="178"/>
      <c r="G10" s="178"/>
      <c r="H10" s="179"/>
    </row>
    <row r="11" spans="1:8">
      <c r="A11" s="84" t="s">
        <v>96</v>
      </c>
      <c r="B11" s="84"/>
      <c r="C11" s="84"/>
      <c r="E11" s="177"/>
      <c r="F11" s="178"/>
      <c r="G11" s="178"/>
      <c r="H11" s="179"/>
    </row>
    <row r="12" spans="1:8" ht="13.5" thickBot="1">
      <c r="A12" s="84" t="s">
        <v>97</v>
      </c>
      <c r="B12" s="84"/>
      <c r="C12" s="84"/>
      <c r="E12" s="180"/>
      <c r="F12" s="181"/>
      <c r="G12" s="181"/>
      <c r="H12" s="182"/>
    </row>
    <row r="14" spans="1:8" ht="13.5" thickBot="1">
      <c r="A14" s="85" t="s">
        <v>107</v>
      </c>
      <c r="B14" s="85" t="s">
        <v>87</v>
      </c>
      <c r="C14" s="85" t="s">
        <v>88</v>
      </c>
    </row>
    <row r="15" spans="1:8" ht="12.75" customHeight="1" thickBot="1">
      <c r="A15" s="84" t="s">
        <v>89</v>
      </c>
      <c r="B15" s="84"/>
      <c r="C15" s="84"/>
      <c r="E15" s="104" t="s">
        <v>108</v>
      </c>
      <c r="F15" s="112"/>
    </row>
    <row r="16" spans="1:8">
      <c r="A16" s="84" t="s">
        <v>90</v>
      </c>
      <c r="B16" s="84"/>
      <c r="C16" s="84"/>
      <c r="E16" s="174" t="s">
        <v>109</v>
      </c>
      <c r="F16" s="175"/>
      <c r="G16" s="175"/>
      <c r="H16" s="176"/>
    </row>
    <row r="17" spans="1:8">
      <c r="A17" s="84" t="s">
        <v>91</v>
      </c>
      <c r="B17" s="84"/>
      <c r="C17" s="84"/>
      <c r="E17" s="177"/>
      <c r="F17" s="178"/>
      <c r="G17" s="178"/>
      <c r="H17" s="179"/>
    </row>
    <row r="18" spans="1:8">
      <c r="A18" s="84" t="s">
        <v>92</v>
      </c>
      <c r="B18" s="84"/>
      <c r="C18" s="84"/>
      <c r="E18" s="177"/>
      <c r="F18" s="178"/>
      <c r="G18" s="178"/>
      <c r="H18" s="179"/>
    </row>
    <row r="19" spans="1:8">
      <c r="A19" s="84" t="s">
        <v>93</v>
      </c>
      <c r="B19" s="84"/>
      <c r="C19" s="84"/>
      <c r="E19" s="177"/>
      <c r="F19" s="178"/>
      <c r="G19" s="178"/>
      <c r="H19" s="179"/>
    </row>
    <row r="20" spans="1:8">
      <c r="A20" s="84" t="s">
        <v>94</v>
      </c>
      <c r="B20" s="84"/>
      <c r="C20" s="84"/>
      <c r="E20" s="177"/>
      <c r="F20" s="178"/>
      <c r="G20" s="178"/>
      <c r="H20" s="179"/>
    </row>
    <row r="21" spans="1:8">
      <c r="A21" s="84" t="s">
        <v>95</v>
      </c>
      <c r="B21" s="84"/>
      <c r="C21" s="84"/>
      <c r="E21" s="177"/>
      <c r="F21" s="178"/>
      <c r="G21" s="178"/>
      <c r="H21" s="179"/>
    </row>
    <row r="22" spans="1:8">
      <c r="A22" s="84" t="s">
        <v>96</v>
      </c>
      <c r="B22" s="84"/>
      <c r="C22" s="84"/>
      <c r="E22" s="177"/>
      <c r="F22" s="178"/>
      <c r="G22" s="178"/>
      <c r="H22" s="179"/>
    </row>
    <row r="23" spans="1:8" ht="13.5" thickBot="1">
      <c r="A23" s="84" t="s">
        <v>97</v>
      </c>
      <c r="B23" s="84"/>
      <c r="C23" s="84"/>
      <c r="E23" s="180"/>
      <c r="F23" s="181"/>
      <c r="G23" s="181"/>
      <c r="H23" s="182"/>
    </row>
    <row r="25" spans="1:8" ht="13.5" thickBot="1">
      <c r="A25" s="85" t="s">
        <v>106</v>
      </c>
      <c r="B25" s="85" t="s">
        <v>87</v>
      </c>
      <c r="C25" s="85" t="s">
        <v>88</v>
      </c>
    </row>
    <row r="26" spans="1:8" ht="12.75" customHeight="1" thickBot="1">
      <c r="A26" s="84" t="s">
        <v>89</v>
      </c>
      <c r="B26" s="84"/>
      <c r="C26" s="84"/>
      <c r="E26" s="104" t="s">
        <v>108</v>
      </c>
      <c r="F26" s="112"/>
    </row>
    <row r="27" spans="1:8">
      <c r="A27" s="84" t="s">
        <v>90</v>
      </c>
      <c r="B27" s="84"/>
      <c r="C27" s="84"/>
      <c r="E27" s="174" t="s">
        <v>109</v>
      </c>
      <c r="F27" s="175"/>
      <c r="G27" s="175"/>
      <c r="H27" s="176"/>
    </row>
    <row r="28" spans="1:8">
      <c r="A28" s="84" t="s">
        <v>91</v>
      </c>
      <c r="B28" s="84"/>
      <c r="C28" s="84"/>
      <c r="E28" s="177"/>
      <c r="F28" s="178"/>
      <c r="G28" s="178"/>
      <c r="H28" s="179"/>
    </row>
    <row r="29" spans="1:8">
      <c r="A29" s="84" t="s">
        <v>92</v>
      </c>
      <c r="B29" s="84"/>
      <c r="C29" s="84"/>
      <c r="E29" s="177"/>
      <c r="F29" s="178"/>
      <c r="G29" s="178"/>
      <c r="H29" s="179"/>
    </row>
    <row r="30" spans="1:8">
      <c r="A30" s="84" t="s">
        <v>93</v>
      </c>
      <c r="B30" s="84"/>
      <c r="C30" s="84"/>
      <c r="E30" s="177"/>
      <c r="F30" s="178"/>
      <c r="G30" s="178"/>
      <c r="H30" s="179"/>
    </row>
    <row r="31" spans="1:8">
      <c r="A31" s="84" t="s">
        <v>94</v>
      </c>
      <c r="B31" s="84"/>
      <c r="C31" s="84"/>
      <c r="E31" s="177"/>
      <c r="F31" s="178"/>
      <c r="G31" s="178"/>
      <c r="H31" s="179"/>
    </row>
    <row r="32" spans="1:8">
      <c r="A32" s="84" t="s">
        <v>95</v>
      </c>
      <c r="B32" s="84"/>
      <c r="C32" s="84"/>
      <c r="E32" s="177"/>
      <c r="F32" s="178"/>
      <c r="G32" s="178"/>
      <c r="H32" s="179"/>
    </row>
    <row r="33" spans="1:8" ht="12.75" customHeight="1">
      <c r="A33" s="84" t="s">
        <v>96</v>
      </c>
      <c r="B33" s="84"/>
      <c r="C33" s="84"/>
      <c r="E33" s="177"/>
      <c r="F33" s="178"/>
      <c r="G33" s="178"/>
      <c r="H33" s="179"/>
    </row>
    <row r="34" spans="1:8" ht="13.5" thickBot="1">
      <c r="A34" s="84" t="s">
        <v>97</v>
      </c>
      <c r="B34" s="84"/>
      <c r="C34" s="84"/>
      <c r="E34" s="180"/>
      <c r="F34" s="181"/>
      <c r="G34" s="181"/>
      <c r="H34" s="182"/>
    </row>
    <row r="36" spans="1:8">
      <c r="A36" s="4" t="s">
        <v>19</v>
      </c>
    </row>
    <row r="37" spans="1:8">
      <c r="A37" s="173" t="s">
        <v>100</v>
      </c>
      <c r="B37" s="173"/>
      <c r="C37" s="173"/>
      <c r="D37" s="173"/>
      <c r="E37" s="173"/>
    </row>
    <row r="38" spans="1:8">
      <c r="A38" t="s">
        <v>101</v>
      </c>
    </row>
    <row r="39" spans="1:8">
      <c r="A39" t="s">
        <v>102</v>
      </c>
    </row>
  </sheetData>
  <mergeCells count="4">
    <mergeCell ref="A37:E37"/>
    <mergeCell ref="E5:H12"/>
    <mergeCell ref="E16:H23"/>
    <mergeCell ref="E27:H34"/>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J36"/>
  <sheetViews>
    <sheetView zoomScaleNormal="100" workbookViewId="0">
      <selection activeCell="D29" sqref="D29"/>
    </sheetView>
  </sheetViews>
  <sheetFormatPr defaultRowHeight="12.75"/>
  <cols>
    <col min="1" max="1" width="33.42578125" customWidth="1"/>
    <col min="2" max="2" width="13" customWidth="1"/>
    <col min="3" max="3" width="9.5703125" bestFit="1" customWidth="1"/>
    <col min="4" max="4" width="9.42578125" bestFit="1" customWidth="1"/>
    <col min="5" max="5" width="13.140625" bestFit="1" customWidth="1"/>
    <col min="6" max="6" width="12" bestFit="1" customWidth="1"/>
    <col min="7" max="7" width="20.5703125" bestFit="1" customWidth="1"/>
    <col min="9" max="9" width="2.140625" customWidth="1"/>
  </cols>
  <sheetData>
    <row r="1" spans="1:10">
      <c r="A1" s="11" t="s">
        <v>98</v>
      </c>
      <c r="B1" s="1"/>
      <c r="C1" s="1"/>
      <c r="D1" s="1"/>
      <c r="E1" s="1"/>
      <c r="F1" s="11" t="s">
        <v>65</v>
      </c>
      <c r="G1" s="7"/>
    </row>
    <row r="2" spans="1:10" ht="15.75">
      <c r="A2" t="s">
        <v>18</v>
      </c>
      <c r="B2" s="1" t="s">
        <v>13</v>
      </c>
      <c r="C2" s="1" t="s">
        <v>14</v>
      </c>
      <c r="D2" s="51" t="s">
        <v>16</v>
      </c>
      <c r="E2" s="52" t="s">
        <v>15</v>
      </c>
      <c r="F2" s="1" t="s">
        <v>17</v>
      </c>
      <c r="G2" s="53" t="s">
        <v>25</v>
      </c>
      <c r="H2" s="54"/>
      <c r="I2" s="1"/>
    </row>
    <row r="3" spans="1:10">
      <c r="A3" s="9" t="s">
        <v>0</v>
      </c>
      <c r="B3" s="55"/>
      <c r="C3" s="55"/>
      <c r="D3" s="55"/>
      <c r="E3" s="55"/>
      <c r="F3" s="55"/>
      <c r="G3" s="56"/>
      <c r="H3" s="57"/>
      <c r="I3" s="58"/>
    </row>
    <row r="4" spans="1:10">
      <c r="A4" s="10" t="s">
        <v>1</v>
      </c>
      <c r="B4" s="12"/>
      <c r="C4" s="12"/>
      <c r="D4" s="13"/>
      <c r="E4" s="12"/>
      <c r="F4" s="12"/>
      <c r="G4" s="13">
        <f t="shared" ref="G4:G9" si="0">F4-E4</f>
        <v>0</v>
      </c>
    </row>
    <row r="5" spans="1:10">
      <c r="A5" s="10" t="s">
        <v>2</v>
      </c>
      <c r="B5" s="12"/>
      <c r="C5" s="12"/>
      <c r="D5" s="13"/>
      <c r="E5" s="12"/>
      <c r="F5" s="12"/>
      <c r="G5" s="13">
        <f t="shared" si="0"/>
        <v>0</v>
      </c>
      <c r="H5" s="57"/>
      <c r="J5" s="58"/>
    </row>
    <row r="6" spans="1:10">
      <c r="A6" s="10" t="s">
        <v>3</v>
      </c>
      <c r="B6" s="12"/>
      <c r="C6" s="12"/>
      <c r="D6" s="13"/>
      <c r="E6" s="12"/>
      <c r="F6" s="12"/>
      <c r="G6" s="13">
        <f t="shared" si="0"/>
        <v>0</v>
      </c>
    </row>
    <row r="7" spans="1:10">
      <c r="A7" s="10" t="s">
        <v>4</v>
      </c>
      <c r="B7" s="12"/>
      <c r="C7" s="12"/>
      <c r="D7" s="13"/>
      <c r="E7" s="12"/>
      <c r="F7" s="12"/>
      <c r="G7" s="13">
        <f t="shared" si="0"/>
        <v>0</v>
      </c>
      <c r="H7" s="2"/>
      <c r="I7" s="2"/>
      <c r="J7" s="2"/>
    </row>
    <row r="8" spans="1:10">
      <c r="A8" s="9" t="s">
        <v>22</v>
      </c>
      <c r="B8" s="14">
        <f xml:space="preserve"> B4+SQRT(B7*SQRT(B5*B6))</f>
        <v>0</v>
      </c>
      <c r="C8" s="14">
        <f xml:space="preserve"> C4+SQRT(C7*SQRT(C5*C6))</f>
        <v>0</v>
      </c>
      <c r="D8" s="15">
        <f t="shared" ref="D8:D9" si="1">C8-B8</f>
        <v>0</v>
      </c>
      <c r="E8" s="14">
        <f xml:space="preserve"> E4+SQRT(E7*SQRT(E5*E6))</f>
        <v>0</v>
      </c>
      <c r="F8" s="14">
        <f xml:space="preserve"> F4+SQRT(F7*SQRT(F5*F6))</f>
        <v>0</v>
      </c>
      <c r="G8" s="15">
        <f t="shared" si="0"/>
        <v>0</v>
      </c>
      <c r="H8" s="2"/>
      <c r="I8" s="2"/>
      <c r="J8" s="2"/>
    </row>
    <row r="9" spans="1:10">
      <c r="A9" s="9" t="s">
        <v>23</v>
      </c>
      <c r="B9" s="14">
        <f>ROUNDUP(((B8/24)*100),1)</f>
        <v>0</v>
      </c>
      <c r="C9" s="14">
        <f>ROUNDUP(((C8/24)*100),1)</f>
        <v>0</v>
      </c>
      <c r="D9" s="15">
        <f t="shared" si="1"/>
        <v>0</v>
      </c>
      <c r="E9" s="14">
        <f>ROUNDUP(((E8/24)*100),1)</f>
        <v>0</v>
      </c>
      <c r="F9" s="14">
        <f>ROUNDUP(((F8/24)*100),1)</f>
        <v>0</v>
      </c>
      <c r="G9" s="15">
        <f t="shared" si="0"/>
        <v>0</v>
      </c>
      <c r="H9" s="2"/>
      <c r="I9" s="2"/>
      <c r="J9" s="2"/>
    </row>
    <row r="10" spans="1:10">
      <c r="A10" s="5" t="s">
        <v>5</v>
      </c>
      <c r="B10" s="59"/>
      <c r="C10" s="59"/>
      <c r="D10" s="60"/>
      <c r="E10" s="59"/>
      <c r="F10" s="59"/>
      <c r="G10" s="60"/>
      <c r="H10" s="2"/>
      <c r="I10" s="2"/>
      <c r="J10" s="2"/>
    </row>
    <row r="11" spans="1:10">
      <c r="A11" s="2" t="s">
        <v>6</v>
      </c>
      <c r="B11" s="16"/>
      <c r="C11" s="16"/>
      <c r="D11" s="17"/>
      <c r="E11" s="16"/>
      <c r="F11" s="16"/>
      <c r="G11" s="17">
        <f t="shared" ref="G11:G15" si="2">F11-E11</f>
        <v>0</v>
      </c>
    </row>
    <row r="12" spans="1:10">
      <c r="A12" s="2" t="s">
        <v>7</v>
      </c>
      <c r="B12" s="16"/>
      <c r="C12" s="16"/>
      <c r="D12" s="17"/>
      <c r="E12" s="16"/>
      <c r="F12" s="16"/>
      <c r="G12" s="17">
        <f t="shared" si="2"/>
        <v>0</v>
      </c>
    </row>
    <row r="13" spans="1:10">
      <c r="A13" s="2" t="s">
        <v>8</v>
      </c>
      <c r="B13" s="16"/>
      <c r="C13" s="16"/>
      <c r="D13" s="17"/>
      <c r="E13" s="16"/>
      <c r="F13" s="16"/>
      <c r="G13" s="17">
        <f t="shared" si="2"/>
        <v>0</v>
      </c>
    </row>
    <row r="14" spans="1:10">
      <c r="A14" s="5" t="s">
        <v>22</v>
      </c>
      <c r="B14" s="18">
        <f xml:space="preserve"> SUM(B11:B13)</f>
        <v>0</v>
      </c>
      <c r="C14" s="18">
        <f xml:space="preserve"> SUM(C11:C13)</f>
        <v>0</v>
      </c>
      <c r="D14" s="20">
        <f>C14-B14</f>
        <v>0</v>
      </c>
      <c r="E14" s="18">
        <f xml:space="preserve"> SUM(E11:E13)</f>
        <v>0</v>
      </c>
      <c r="F14" s="18">
        <f xml:space="preserve"> SUM(F11:F13)</f>
        <v>0</v>
      </c>
      <c r="G14" s="20">
        <f t="shared" si="2"/>
        <v>0</v>
      </c>
    </row>
    <row r="15" spans="1:10">
      <c r="A15" s="5" t="s">
        <v>23</v>
      </c>
      <c r="B15" s="18">
        <f>ROUNDUP(((B14/36)*100),1)</f>
        <v>0</v>
      </c>
      <c r="C15" s="18">
        <f>ROUNDUP(((C14/36)*100),1)</f>
        <v>0</v>
      </c>
      <c r="D15" s="20">
        <f>C15-B15</f>
        <v>0</v>
      </c>
      <c r="E15" s="18">
        <f>ROUNDUP(((E14/36)*100),1)</f>
        <v>0</v>
      </c>
      <c r="F15" s="18">
        <f>ROUNDUP(((F14/36)*100),1)</f>
        <v>0</v>
      </c>
      <c r="G15" s="20">
        <f t="shared" si="2"/>
        <v>0</v>
      </c>
    </row>
    <row r="16" spans="1:10">
      <c r="A16" s="9" t="s">
        <v>9</v>
      </c>
      <c r="B16" s="55"/>
      <c r="C16" s="55"/>
      <c r="D16" s="56"/>
      <c r="E16" s="55"/>
      <c r="F16" s="55"/>
      <c r="G16" s="56"/>
    </row>
    <row r="17" spans="1:10">
      <c r="A17" s="10" t="s">
        <v>10</v>
      </c>
      <c r="B17" s="12"/>
      <c r="C17" s="12"/>
      <c r="D17" s="13"/>
      <c r="E17" s="12"/>
      <c r="F17" s="12"/>
      <c r="G17" s="13">
        <f>F17-E17</f>
        <v>0</v>
      </c>
    </row>
    <row r="18" spans="1:10">
      <c r="A18" s="10" t="s">
        <v>11</v>
      </c>
      <c r="B18" s="12"/>
      <c r="C18" s="12"/>
      <c r="D18" s="13"/>
      <c r="E18" s="12"/>
      <c r="F18" s="12"/>
      <c r="G18" s="13">
        <f>F18-E18</f>
        <v>0</v>
      </c>
    </row>
    <row r="19" spans="1:10">
      <c r="A19" s="9" t="s">
        <v>22</v>
      </c>
      <c r="B19" s="14">
        <f xml:space="preserve"> SUM(B17:B18)</f>
        <v>0</v>
      </c>
      <c r="C19" s="14">
        <f xml:space="preserve"> SUM(C17:C18)</f>
        <v>0</v>
      </c>
      <c r="D19" s="15">
        <f>C19-B19</f>
        <v>0</v>
      </c>
      <c r="E19" s="14">
        <f xml:space="preserve"> SUM(E17:E18)</f>
        <v>0</v>
      </c>
      <c r="F19" s="14">
        <f xml:space="preserve"> SUM(F17:F18)</f>
        <v>0</v>
      </c>
      <c r="G19" s="15">
        <f>F19-E19</f>
        <v>0</v>
      </c>
    </row>
    <row r="20" spans="1:10">
      <c r="A20" s="9" t="s">
        <v>23</v>
      </c>
      <c r="B20" s="14">
        <f>ROUNDUP(((B19/24)*100),1)</f>
        <v>0</v>
      </c>
      <c r="C20" s="14">
        <f>ROUNDUP(((C19/24)*100),1)</f>
        <v>0</v>
      </c>
      <c r="D20" s="15">
        <f>C20-B20</f>
        <v>0</v>
      </c>
      <c r="E20" s="14">
        <f>ROUNDUP(((E19/24)*100),1)</f>
        <v>0</v>
      </c>
      <c r="F20" s="14">
        <f>ROUNDUP(((F19/24)*100),1)</f>
        <v>0</v>
      </c>
      <c r="G20" s="15">
        <f>F20-E20</f>
        <v>0</v>
      </c>
    </row>
    <row r="21" spans="1:10">
      <c r="A21" s="5" t="s">
        <v>12</v>
      </c>
      <c r="B21" s="59"/>
      <c r="C21" s="59"/>
      <c r="D21" s="60"/>
      <c r="E21" s="59"/>
      <c r="F21" s="59"/>
      <c r="G21" s="60"/>
      <c r="H21" s="61"/>
    </row>
    <row r="22" spans="1:10">
      <c r="A22" s="3" t="s">
        <v>20</v>
      </c>
      <c r="B22" s="16"/>
      <c r="C22" s="16"/>
      <c r="D22" s="17"/>
      <c r="E22" s="16"/>
      <c r="F22" s="16"/>
      <c r="G22" s="17">
        <f>F22-E22</f>
        <v>0</v>
      </c>
    </row>
    <row r="23" spans="1:10">
      <c r="A23" s="3" t="s">
        <v>80</v>
      </c>
      <c r="B23" s="16"/>
      <c r="C23" s="16"/>
      <c r="D23" s="17"/>
      <c r="E23" s="16"/>
      <c r="F23" s="16"/>
      <c r="G23" s="17">
        <f t="shared" ref="G23:G28" si="3">F23-E23</f>
        <v>0</v>
      </c>
    </row>
    <row r="24" spans="1:10">
      <c r="A24" s="3" t="s">
        <v>21</v>
      </c>
      <c r="B24" s="16"/>
      <c r="C24" s="16"/>
      <c r="D24" s="17"/>
      <c r="E24" s="16"/>
      <c r="F24" s="16"/>
      <c r="G24" s="17">
        <f t="shared" si="3"/>
        <v>0</v>
      </c>
    </row>
    <row r="25" spans="1:10" ht="13.5" thickBot="1">
      <c r="A25" s="3" t="s">
        <v>78</v>
      </c>
      <c r="B25" s="16"/>
      <c r="C25" s="16"/>
      <c r="D25" s="17"/>
      <c r="E25" s="16"/>
      <c r="F25" s="16"/>
      <c r="G25" s="17">
        <f t="shared" si="3"/>
        <v>0</v>
      </c>
    </row>
    <row r="26" spans="1:10" ht="14.25">
      <c r="A26" s="3" t="s">
        <v>79</v>
      </c>
      <c r="B26" s="16"/>
      <c r="C26" s="16"/>
      <c r="D26" s="17"/>
      <c r="E26" s="16"/>
      <c r="F26" s="16"/>
      <c r="G26" s="62">
        <f t="shared" si="3"/>
        <v>0</v>
      </c>
      <c r="H26" s="185" t="s">
        <v>66</v>
      </c>
      <c r="I26" s="186"/>
      <c r="J26" s="187"/>
    </row>
    <row r="27" spans="1:10" ht="13.5" thickBot="1">
      <c r="A27" s="5" t="s">
        <v>22</v>
      </c>
      <c r="B27" s="19" t="e">
        <f>((AVERAGE(B22:B24))+B25+B26)</f>
        <v>#DIV/0!</v>
      </c>
      <c r="C27" s="19" t="e">
        <f>((AVERAGE(C22:C24))+C25+C26)</f>
        <v>#DIV/0!</v>
      </c>
      <c r="D27" s="20" t="e">
        <f t="shared" ref="D27:D28" si="4">C27-B27</f>
        <v>#DIV/0!</v>
      </c>
      <c r="E27" s="19" t="e">
        <f>((AVERAGE(E22:E24))+E25+E26)</f>
        <v>#DIV/0!</v>
      </c>
      <c r="F27" s="19" t="e">
        <f>((AVERAGE(F22:F24))+F25+F26)</f>
        <v>#DIV/0!</v>
      </c>
      <c r="G27" s="63" t="e">
        <f t="shared" si="3"/>
        <v>#DIV/0!</v>
      </c>
      <c r="H27" s="188" t="e">
        <f>ABS(G29/D29)</f>
        <v>#DIV/0!</v>
      </c>
      <c r="I27" s="189"/>
      <c r="J27" s="190"/>
    </row>
    <row r="28" spans="1:10" ht="13.5" thickBot="1">
      <c r="A28" s="9" t="s">
        <v>23</v>
      </c>
      <c r="B28" s="14" t="e">
        <f>ROUNDUP(((B27/36)*100),1)</f>
        <v>#DIV/0!</v>
      </c>
      <c r="C28" s="14" t="e">
        <f>ROUNDUP(((C27/36)*100),1)</f>
        <v>#DIV/0!</v>
      </c>
      <c r="D28" s="15" t="e">
        <f t="shared" si="4"/>
        <v>#DIV/0!</v>
      </c>
      <c r="E28" s="14" t="e">
        <f>ROUNDUP(((E27/36)*100),1)</f>
        <v>#DIV/0!</v>
      </c>
      <c r="F28" s="14" t="e">
        <f>ROUNDUP(((F27/36)*100),1)</f>
        <v>#DIV/0!</v>
      </c>
      <c r="G28" s="64" t="e">
        <f t="shared" si="3"/>
        <v>#DIV/0!</v>
      </c>
      <c r="H28" s="191" t="s">
        <v>67</v>
      </c>
      <c r="I28" s="192"/>
      <c r="J28" s="193"/>
    </row>
    <row r="29" spans="1:10" ht="13.5" thickBot="1">
      <c r="A29" s="21" t="s">
        <v>24</v>
      </c>
      <c r="B29" s="65" t="e">
        <f>ROUNDUP(AVERAGE(B9,B15,B20,B28), 0)</f>
        <v>#DIV/0!</v>
      </c>
      <c r="C29" s="66" t="e">
        <f>ROUNDUP(AVERAGE(C9,C15,C20,C28), 0)</f>
        <v>#DIV/0!</v>
      </c>
      <c r="D29" s="67" t="e">
        <f>ROUNDUP(AVERAGE(D9,D15,D20,D28), 0)</f>
        <v>#DIV/0!</v>
      </c>
      <c r="E29" s="66" t="e">
        <f t="shared" ref="E29:G29" si="5">ROUNDUP(AVERAGE(E9,E15,E20,E28), 0)</f>
        <v>#DIV/0!</v>
      </c>
      <c r="F29" s="66" t="e">
        <f t="shared" si="5"/>
        <v>#DIV/0!</v>
      </c>
      <c r="G29" s="68" t="e">
        <f t="shared" si="5"/>
        <v>#DIV/0!</v>
      </c>
      <c r="H29" s="69" t="e">
        <f>IF(H27&lt;1,(1/H27),1)</f>
        <v>#DIV/0!</v>
      </c>
      <c r="I29" s="70" t="s">
        <v>68</v>
      </c>
      <c r="J29" s="83" t="e">
        <f>IF(H27&gt;1,H27,1)</f>
        <v>#DIV/0!</v>
      </c>
    </row>
    <row r="30" spans="1:10">
      <c r="A30" s="4" t="s">
        <v>19</v>
      </c>
      <c r="B30" s="6"/>
      <c r="C30" s="6"/>
      <c r="D30" s="8"/>
      <c r="E30" s="6"/>
      <c r="F30" s="6"/>
      <c r="G30" s="60"/>
      <c r="H30" s="102"/>
    </row>
    <row r="31" spans="1:10" ht="27" customHeight="1">
      <c r="A31" s="183" t="s">
        <v>69</v>
      </c>
      <c r="B31" s="183"/>
      <c r="C31" s="183"/>
      <c r="D31" s="183"/>
      <c r="E31" s="183"/>
      <c r="F31" s="183"/>
      <c r="G31" s="183"/>
      <c r="H31" s="183"/>
    </row>
    <row r="32" spans="1:10">
      <c r="A32" s="183" t="s">
        <v>74</v>
      </c>
      <c r="B32" s="183"/>
      <c r="C32" s="183"/>
      <c r="D32" s="183"/>
      <c r="E32" s="183"/>
      <c r="F32" s="183"/>
      <c r="G32" s="183"/>
      <c r="H32" s="183"/>
    </row>
    <row r="33" spans="1:8">
      <c r="A33" s="194" t="s">
        <v>75</v>
      </c>
      <c r="B33" s="194"/>
      <c r="C33" s="194"/>
      <c r="D33" s="194"/>
      <c r="E33" s="194"/>
      <c r="F33" s="194"/>
      <c r="G33" s="194"/>
      <c r="H33" s="194"/>
    </row>
    <row r="34" spans="1:8" ht="42" customHeight="1">
      <c r="A34" s="183" t="s">
        <v>76</v>
      </c>
      <c r="B34" s="183"/>
      <c r="C34" s="183"/>
      <c r="D34" s="183"/>
      <c r="E34" s="183"/>
      <c r="F34" s="183"/>
      <c r="G34" s="183"/>
      <c r="H34" s="183"/>
    </row>
    <row r="35" spans="1:8">
      <c r="A35" s="184" t="s">
        <v>70</v>
      </c>
      <c r="B35" s="184"/>
      <c r="C35" s="184"/>
      <c r="D35" s="184"/>
      <c r="E35" s="184"/>
      <c r="F35" s="184"/>
      <c r="G35" s="184"/>
      <c r="H35" s="184"/>
    </row>
    <row r="36" spans="1:8">
      <c r="A36" s="22" t="s">
        <v>77</v>
      </c>
      <c r="B36" s="1"/>
      <c r="C36" s="1"/>
      <c r="D36" s="1"/>
      <c r="E36" s="1"/>
      <c r="F36" s="1"/>
      <c r="G36" s="7"/>
    </row>
  </sheetData>
  <mergeCells count="8">
    <mergeCell ref="A34:H34"/>
    <mergeCell ref="A35:H35"/>
    <mergeCell ref="H26:J26"/>
    <mergeCell ref="H27:J27"/>
    <mergeCell ref="H28:J28"/>
    <mergeCell ref="A31:H31"/>
    <mergeCell ref="A32:H32"/>
    <mergeCell ref="A33:H33"/>
  </mergeCells>
  <pageMargins left="0.75" right="0.75" top="0.25" bottom="0.54625000000000001" header="0.25" footer="0.5"/>
  <pageSetup scale="93" orientation="landscape" r:id="rId1"/>
  <headerFooter alignWithMargins="0">
    <oddFooter xml:space="preserve">&amp;CCurrent Approved Version:  04/20/2011.  Printed copies are for “Information Only.”  The controlled version resides on the SPD QMS SharePoint Portal.
SPD QMS  12501.4-SPD Mitigation Ratio Checklist - CRAM Example                   Page 1 of 1
</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36"/>
  <sheetViews>
    <sheetView zoomScaleNormal="100" workbookViewId="0">
      <selection activeCell="B19" sqref="B19:F19"/>
    </sheetView>
  </sheetViews>
  <sheetFormatPr defaultRowHeight="12.75"/>
  <cols>
    <col min="1" max="1" width="33.42578125" customWidth="1"/>
    <col min="2" max="2" width="13" customWidth="1"/>
    <col min="3" max="3" width="9.5703125" bestFit="1" customWidth="1"/>
    <col min="4" max="4" width="9.42578125" bestFit="1" customWidth="1"/>
    <col min="5" max="5" width="13.140625" bestFit="1" customWidth="1"/>
    <col min="6" max="6" width="12" bestFit="1" customWidth="1"/>
    <col min="7" max="7" width="20.5703125" bestFit="1" customWidth="1"/>
    <col min="9" max="9" width="2.140625" customWidth="1"/>
  </cols>
  <sheetData>
    <row r="1" spans="1:10">
      <c r="A1" s="11" t="s">
        <v>98</v>
      </c>
      <c r="B1" s="1"/>
      <c r="C1" s="1"/>
      <c r="D1" s="1"/>
      <c r="E1" s="1"/>
      <c r="F1" s="11" t="s">
        <v>65</v>
      </c>
      <c r="G1" s="7"/>
    </row>
    <row r="2" spans="1:10" ht="15.75">
      <c r="A2" t="s">
        <v>18</v>
      </c>
      <c r="B2" s="1" t="s">
        <v>13</v>
      </c>
      <c r="C2" s="1" t="s">
        <v>14</v>
      </c>
      <c r="D2" s="51" t="s">
        <v>16</v>
      </c>
      <c r="E2" s="52" t="s">
        <v>15</v>
      </c>
      <c r="F2" s="1" t="s">
        <v>17</v>
      </c>
      <c r="G2" s="53" t="s">
        <v>25</v>
      </c>
      <c r="H2" s="54"/>
      <c r="I2" s="1"/>
    </row>
    <row r="3" spans="1:10">
      <c r="A3" s="9" t="s">
        <v>0</v>
      </c>
      <c r="B3" s="55"/>
      <c r="C3" s="55"/>
      <c r="D3" s="55"/>
      <c r="E3" s="55"/>
      <c r="F3" s="55"/>
      <c r="G3" s="56"/>
      <c r="H3" s="57"/>
      <c r="I3" s="58"/>
    </row>
    <row r="4" spans="1:10">
      <c r="A4" s="10" t="s">
        <v>1</v>
      </c>
      <c r="B4" s="12"/>
      <c r="C4" s="12"/>
      <c r="D4" s="13"/>
      <c r="E4" s="12"/>
      <c r="F4" s="12"/>
      <c r="G4" s="13">
        <f t="shared" ref="G4:G9" si="0">F4-E4</f>
        <v>0</v>
      </c>
    </row>
    <row r="5" spans="1:10">
      <c r="A5" s="10" t="s">
        <v>2</v>
      </c>
      <c r="B5" s="12"/>
      <c r="C5" s="12"/>
      <c r="D5" s="13"/>
      <c r="E5" s="12"/>
      <c r="F5" s="12"/>
      <c r="G5" s="13">
        <f t="shared" si="0"/>
        <v>0</v>
      </c>
      <c r="H5" s="57"/>
      <c r="J5" s="58"/>
    </row>
    <row r="6" spans="1:10">
      <c r="A6" s="10" t="s">
        <v>3</v>
      </c>
      <c r="B6" s="12"/>
      <c r="C6" s="12"/>
      <c r="D6" s="13"/>
      <c r="E6" s="12"/>
      <c r="F6" s="12"/>
      <c r="G6" s="13">
        <f t="shared" si="0"/>
        <v>0</v>
      </c>
    </row>
    <row r="7" spans="1:10">
      <c r="A7" s="10" t="s">
        <v>4</v>
      </c>
      <c r="B7" s="12"/>
      <c r="C7" s="12"/>
      <c r="D7" s="13"/>
      <c r="E7" s="12"/>
      <c r="F7" s="12"/>
      <c r="G7" s="13">
        <f t="shared" si="0"/>
        <v>0</v>
      </c>
      <c r="H7" s="2"/>
      <c r="I7" s="2"/>
      <c r="J7" s="2"/>
    </row>
    <row r="8" spans="1:10">
      <c r="A8" s="9" t="s">
        <v>22</v>
      </c>
      <c r="B8" s="14">
        <f xml:space="preserve"> B4+SQRT(B7*SQRT(B5*B6))</f>
        <v>0</v>
      </c>
      <c r="C8" s="14">
        <f xml:space="preserve"> C4+SQRT(C7*SQRT(C5*C6))</f>
        <v>0</v>
      </c>
      <c r="D8" s="15">
        <f t="shared" ref="D8:D9" si="1">C8-B8</f>
        <v>0</v>
      </c>
      <c r="E8" s="14">
        <f xml:space="preserve"> E4+SQRT(E7*SQRT(E5*E6))</f>
        <v>0</v>
      </c>
      <c r="F8" s="14">
        <f xml:space="preserve"> F4+SQRT(F7*SQRT(F5*F6))</f>
        <v>0</v>
      </c>
      <c r="G8" s="15">
        <f t="shared" si="0"/>
        <v>0</v>
      </c>
      <c r="H8" s="2"/>
      <c r="I8" s="2"/>
      <c r="J8" s="2"/>
    </row>
    <row r="9" spans="1:10">
      <c r="A9" s="9" t="s">
        <v>23</v>
      </c>
      <c r="B9" s="14">
        <f>ROUNDUP(((B8/24)*100),1)</f>
        <v>0</v>
      </c>
      <c r="C9" s="14">
        <f>ROUNDUP(((C8/24)*100),1)</f>
        <v>0</v>
      </c>
      <c r="D9" s="15">
        <f t="shared" si="1"/>
        <v>0</v>
      </c>
      <c r="E9" s="14">
        <f>ROUNDUP(((E8/24)*100),1)</f>
        <v>0</v>
      </c>
      <c r="F9" s="14">
        <f>ROUNDUP(((F8/24)*100),1)</f>
        <v>0</v>
      </c>
      <c r="G9" s="15">
        <f t="shared" si="0"/>
        <v>0</v>
      </c>
      <c r="H9" s="2"/>
      <c r="I9" s="2"/>
      <c r="J9" s="2"/>
    </row>
    <row r="10" spans="1:10">
      <c r="A10" s="5" t="s">
        <v>5</v>
      </c>
      <c r="B10" s="59"/>
      <c r="C10" s="59"/>
      <c r="D10" s="60"/>
      <c r="E10" s="59"/>
      <c r="F10" s="59"/>
      <c r="G10" s="60"/>
      <c r="H10" s="2"/>
      <c r="I10" s="2"/>
      <c r="J10" s="2"/>
    </row>
    <row r="11" spans="1:10">
      <c r="A11" s="2" t="s">
        <v>6</v>
      </c>
      <c r="B11" s="16"/>
      <c r="C11" s="16"/>
      <c r="D11" s="17"/>
      <c r="E11" s="16"/>
      <c r="F11" s="16"/>
      <c r="G11" s="17">
        <f t="shared" ref="G11:G15" si="2">F11-E11</f>
        <v>0</v>
      </c>
    </row>
    <row r="12" spans="1:10">
      <c r="A12" s="2" t="s">
        <v>7</v>
      </c>
      <c r="B12" s="16"/>
      <c r="C12" s="16"/>
      <c r="D12" s="17"/>
      <c r="E12" s="16"/>
      <c r="F12" s="16"/>
      <c r="G12" s="17">
        <f t="shared" si="2"/>
        <v>0</v>
      </c>
    </row>
    <row r="13" spans="1:10">
      <c r="A13" s="2" t="s">
        <v>8</v>
      </c>
      <c r="B13" s="16"/>
      <c r="C13" s="16"/>
      <c r="D13" s="17"/>
      <c r="E13" s="16"/>
      <c r="F13" s="16"/>
      <c r="G13" s="17">
        <f t="shared" si="2"/>
        <v>0</v>
      </c>
    </row>
    <row r="14" spans="1:10">
      <c r="A14" s="5" t="s">
        <v>22</v>
      </c>
      <c r="B14" s="18">
        <f xml:space="preserve"> SUM(B11:B13)</f>
        <v>0</v>
      </c>
      <c r="C14" s="18">
        <f xml:space="preserve"> SUM(C11:C13)</f>
        <v>0</v>
      </c>
      <c r="D14" s="20">
        <f>C14-B14</f>
        <v>0</v>
      </c>
      <c r="E14" s="18">
        <f xml:space="preserve"> SUM(E11:E13)</f>
        <v>0</v>
      </c>
      <c r="F14" s="18">
        <f xml:space="preserve"> SUM(F11:F13)</f>
        <v>0</v>
      </c>
      <c r="G14" s="20">
        <f t="shared" si="2"/>
        <v>0</v>
      </c>
    </row>
    <row r="15" spans="1:10">
      <c r="A15" s="5" t="s">
        <v>23</v>
      </c>
      <c r="B15" s="18">
        <f>ROUNDUP(((B14/36)*100),1)</f>
        <v>0</v>
      </c>
      <c r="C15" s="18">
        <f>ROUNDUP(((C14/36)*100),1)</f>
        <v>0</v>
      </c>
      <c r="D15" s="20">
        <f>C15-B15</f>
        <v>0</v>
      </c>
      <c r="E15" s="18">
        <f>ROUNDUP(((E14/36)*100),1)</f>
        <v>0</v>
      </c>
      <c r="F15" s="18">
        <f>ROUNDUP(((F14/36)*100),1)</f>
        <v>0</v>
      </c>
      <c r="G15" s="20">
        <f t="shared" si="2"/>
        <v>0</v>
      </c>
    </row>
    <row r="16" spans="1:10">
      <c r="A16" s="9" t="s">
        <v>9</v>
      </c>
      <c r="B16" s="55"/>
      <c r="C16" s="55"/>
      <c r="D16" s="56"/>
      <c r="E16" s="55"/>
      <c r="F16" s="55"/>
      <c r="G16" s="56"/>
    </row>
    <row r="17" spans="1:10">
      <c r="A17" s="10" t="s">
        <v>10</v>
      </c>
      <c r="B17" s="12"/>
      <c r="C17" s="12"/>
      <c r="D17" s="13"/>
      <c r="E17" s="12"/>
      <c r="F17" s="12"/>
      <c r="G17" s="13">
        <f>F17-E17</f>
        <v>0</v>
      </c>
    </row>
    <row r="18" spans="1:10">
      <c r="A18" s="10" t="s">
        <v>11</v>
      </c>
      <c r="B18" s="12"/>
      <c r="C18" s="12"/>
      <c r="D18" s="13"/>
      <c r="E18" s="12"/>
      <c r="F18" s="12"/>
      <c r="G18" s="13">
        <f>F18-E18</f>
        <v>0</v>
      </c>
    </row>
    <row r="19" spans="1:10">
      <c r="A19" s="9" t="s">
        <v>22</v>
      </c>
      <c r="B19" s="14">
        <f xml:space="preserve"> SUM(B17:B18)</f>
        <v>0</v>
      </c>
      <c r="C19" s="14">
        <f xml:space="preserve"> SUM(C17:C18)</f>
        <v>0</v>
      </c>
      <c r="D19" s="15">
        <f>C19-B19</f>
        <v>0</v>
      </c>
      <c r="E19" s="14">
        <f xml:space="preserve"> SUM(E17:E18)</f>
        <v>0</v>
      </c>
      <c r="F19" s="14">
        <f xml:space="preserve"> SUM(F17:F18)</f>
        <v>0</v>
      </c>
      <c r="G19" s="15">
        <f>F19-E19</f>
        <v>0</v>
      </c>
    </row>
    <row r="20" spans="1:10">
      <c r="A20" s="9" t="s">
        <v>23</v>
      </c>
      <c r="B20" s="14">
        <f>ROUNDUP(((B19/24)*100),1)</f>
        <v>0</v>
      </c>
      <c r="C20" s="14">
        <f>ROUNDUP(((C19/24)*100),1)</f>
        <v>0</v>
      </c>
      <c r="D20" s="15">
        <f>C20-B20</f>
        <v>0</v>
      </c>
      <c r="E20" s="14">
        <f>ROUNDUP(((E19/24)*100),1)</f>
        <v>0</v>
      </c>
      <c r="F20" s="14">
        <f>ROUNDUP(((F19/24)*100),1)</f>
        <v>0</v>
      </c>
      <c r="G20" s="15">
        <f>F20-E20</f>
        <v>0</v>
      </c>
    </row>
    <row r="21" spans="1:10">
      <c r="A21" s="5" t="s">
        <v>12</v>
      </c>
      <c r="B21" s="59"/>
      <c r="C21" s="59"/>
      <c r="D21" s="60"/>
      <c r="E21" s="59"/>
      <c r="F21" s="59"/>
      <c r="G21" s="60"/>
      <c r="H21" s="61"/>
    </row>
    <row r="22" spans="1:10">
      <c r="A22" s="3" t="s">
        <v>20</v>
      </c>
      <c r="B22" s="16"/>
      <c r="C22" s="16"/>
      <c r="D22" s="17"/>
      <c r="E22" s="16"/>
      <c r="F22" s="16"/>
      <c r="G22" s="17">
        <f>F22-E22</f>
        <v>0</v>
      </c>
    </row>
    <row r="23" spans="1:10">
      <c r="A23" s="3" t="s">
        <v>80</v>
      </c>
      <c r="B23" s="16"/>
      <c r="C23" s="16"/>
      <c r="D23" s="17"/>
      <c r="E23" s="16"/>
      <c r="F23" s="16"/>
      <c r="G23" s="17">
        <f t="shared" ref="G23:G28" si="3">F23-E23</f>
        <v>0</v>
      </c>
    </row>
    <row r="24" spans="1:10">
      <c r="A24" s="3" t="s">
        <v>21</v>
      </c>
      <c r="B24" s="16"/>
      <c r="C24" s="16"/>
      <c r="D24" s="17"/>
      <c r="E24" s="16"/>
      <c r="F24" s="16"/>
      <c r="G24" s="17">
        <f t="shared" si="3"/>
        <v>0</v>
      </c>
    </row>
    <row r="25" spans="1:10" ht="13.5" thickBot="1">
      <c r="A25" s="3" t="s">
        <v>78</v>
      </c>
      <c r="B25" s="16"/>
      <c r="C25" s="16"/>
      <c r="D25" s="17"/>
      <c r="E25" s="16"/>
      <c r="F25" s="16"/>
      <c r="G25" s="17">
        <f t="shared" si="3"/>
        <v>0</v>
      </c>
    </row>
    <row r="26" spans="1:10" ht="14.25">
      <c r="A26" s="3" t="s">
        <v>79</v>
      </c>
      <c r="B26" s="16"/>
      <c r="C26" s="16"/>
      <c r="D26" s="17"/>
      <c r="E26" s="16"/>
      <c r="F26" s="16"/>
      <c r="G26" s="62">
        <f t="shared" si="3"/>
        <v>0</v>
      </c>
      <c r="H26" s="185" t="s">
        <v>66</v>
      </c>
      <c r="I26" s="186"/>
      <c r="J26" s="187"/>
    </row>
    <row r="27" spans="1:10" ht="13.5" thickBot="1">
      <c r="A27" s="5" t="s">
        <v>22</v>
      </c>
      <c r="B27" s="19" t="e">
        <f>((AVERAGE(B22:B24))+B25+B26)</f>
        <v>#DIV/0!</v>
      </c>
      <c r="C27" s="19" t="e">
        <f>((AVERAGE(C22:C24))+C25+C26)</f>
        <v>#DIV/0!</v>
      </c>
      <c r="D27" s="20" t="e">
        <f t="shared" ref="D27:D28" si="4">C27-B27</f>
        <v>#DIV/0!</v>
      </c>
      <c r="E27" s="19" t="e">
        <f>((AVERAGE(E22:E24))+E25+E26)</f>
        <v>#DIV/0!</v>
      </c>
      <c r="F27" s="19" t="e">
        <f>((AVERAGE(F22:F24))+F25+F26)</f>
        <v>#DIV/0!</v>
      </c>
      <c r="G27" s="63" t="e">
        <f t="shared" si="3"/>
        <v>#DIV/0!</v>
      </c>
      <c r="H27" s="188" t="e">
        <f>ABS(G29/D29)</f>
        <v>#DIV/0!</v>
      </c>
      <c r="I27" s="189"/>
      <c r="J27" s="190"/>
    </row>
    <row r="28" spans="1:10" ht="13.5" thickBot="1">
      <c r="A28" s="9" t="s">
        <v>23</v>
      </c>
      <c r="B28" s="14" t="e">
        <f>ROUNDUP(((B27/36)*100),1)</f>
        <v>#DIV/0!</v>
      </c>
      <c r="C28" s="14" t="e">
        <f>ROUNDUP(((C27/36)*100),1)</f>
        <v>#DIV/0!</v>
      </c>
      <c r="D28" s="15" t="e">
        <f t="shared" si="4"/>
        <v>#DIV/0!</v>
      </c>
      <c r="E28" s="14" t="e">
        <f>ROUNDUP(((E27/36)*100),1)</f>
        <v>#DIV/0!</v>
      </c>
      <c r="F28" s="14" t="e">
        <f>ROUNDUP(((F27/36)*100),1)</f>
        <v>#DIV/0!</v>
      </c>
      <c r="G28" s="64" t="e">
        <f t="shared" si="3"/>
        <v>#DIV/0!</v>
      </c>
      <c r="H28" s="191" t="s">
        <v>67</v>
      </c>
      <c r="I28" s="192"/>
      <c r="J28" s="193"/>
    </row>
    <row r="29" spans="1:10" ht="13.5" thickBot="1">
      <c r="A29" s="21" t="s">
        <v>24</v>
      </c>
      <c r="B29" s="65" t="e">
        <f>ROUNDUP(AVERAGE(B9,B15,B20,B28), 0)</f>
        <v>#DIV/0!</v>
      </c>
      <c r="C29" s="66" t="e">
        <f>ROUNDUP(AVERAGE(C9,C15,C20,C28), 0)</f>
        <v>#DIV/0!</v>
      </c>
      <c r="D29" s="67" t="e">
        <f>ROUNDUP(AVERAGE(D9,D15,D20,D28), 0)</f>
        <v>#DIV/0!</v>
      </c>
      <c r="E29" s="66" t="e">
        <f t="shared" ref="E29:G29" si="5">ROUNDUP(AVERAGE(E9,E15,E20,E28), 0)</f>
        <v>#DIV/0!</v>
      </c>
      <c r="F29" s="66" t="e">
        <f t="shared" si="5"/>
        <v>#DIV/0!</v>
      </c>
      <c r="G29" s="68" t="e">
        <f t="shared" si="5"/>
        <v>#DIV/0!</v>
      </c>
      <c r="H29" s="69" t="e">
        <f>IF(H27&lt;1,(1/H27),1)</f>
        <v>#DIV/0!</v>
      </c>
      <c r="I29" s="70" t="s">
        <v>68</v>
      </c>
      <c r="J29" s="83" t="e">
        <f>IF(H27&gt;1,H27,1)</f>
        <v>#DIV/0!</v>
      </c>
    </row>
    <row r="30" spans="1:10">
      <c r="A30" s="4" t="s">
        <v>19</v>
      </c>
      <c r="B30" s="6"/>
      <c r="C30" s="6"/>
      <c r="D30" s="8"/>
      <c r="E30" s="6"/>
      <c r="F30" s="6"/>
      <c r="G30" s="60"/>
      <c r="H30" s="102"/>
    </row>
    <row r="31" spans="1:10" ht="27" customHeight="1">
      <c r="A31" s="183" t="s">
        <v>69</v>
      </c>
      <c r="B31" s="183"/>
      <c r="C31" s="183"/>
      <c r="D31" s="183"/>
      <c r="E31" s="183"/>
      <c r="F31" s="183"/>
      <c r="G31" s="183"/>
      <c r="H31" s="183"/>
    </row>
    <row r="32" spans="1:10">
      <c r="A32" s="183" t="s">
        <v>74</v>
      </c>
      <c r="B32" s="183"/>
      <c r="C32" s="183"/>
      <c r="D32" s="183"/>
      <c r="E32" s="183"/>
      <c r="F32" s="183"/>
      <c r="G32" s="183"/>
      <c r="H32" s="183"/>
    </row>
    <row r="33" spans="1:8">
      <c r="A33" s="194" t="s">
        <v>75</v>
      </c>
      <c r="B33" s="194"/>
      <c r="C33" s="194"/>
      <c r="D33" s="194"/>
      <c r="E33" s="194"/>
      <c r="F33" s="194"/>
      <c r="G33" s="194"/>
      <c r="H33" s="194"/>
    </row>
    <row r="34" spans="1:8" ht="42" customHeight="1">
      <c r="A34" s="183" t="s">
        <v>76</v>
      </c>
      <c r="B34" s="183"/>
      <c r="C34" s="183"/>
      <c r="D34" s="183"/>
      <c r="E34" s="183"/>
      <c r="F34" s="183"/>
      <c r="G34" s="183"/>
      <c r="H34" s="183"/>
    </row>
    <row r="35" spans="1:8">
      <c r="A35" s="184" t="s">
        <v>70</v>
      </c>
      <c r="B35" s="184"/>
      <c r="C35" s="184"/>
      <c r="D35" s="184"/>
      <c r="E35" s="184"/>
      <c r="F35" s="184"/>
      <c r="G35" s="184"/>
      <c r="H35" s="184"/>
    </row>
    <row r="36" spans="1:8">
      <c r="A36" s="22" t="s">
        <v>77</v>
      </c>
      <c r="B36" s="1"/>
      <c r="C36" s="1"/>
      <c r="D36" s="1"/>
      <c r="E36" s="1"/>
      <c r="F36" s="1"/>
      <c r="G36" s="7"/>
    </row>
  </sheetData>
  <mergeCells count="8">
    <mergeCell ref="A34:H34"/>
    <mergeCell ref="A35:H35"/>
    <mergeCell ref="H26:J26"/>
    <mergeCell ref="H27:J27"/>
    <mergeCell ref="H28:J28"/>
    <mergeCell ref="A31:H31"/>
    <mergeCell ref="A32:H32"/>
    <mergeCell ref="A33:H33"/>
  </mergeCells>
  <pageMargins left="0.75" right="0.75" top="0.25" bottom="0.54625000000000001" header="0.25" footer="0.5"/>
  <pageSetup scale="93" orientation="landscape" r:id="rId1"/>
  <headerFooter alignWithMargins="0">
    <oddFooter xml:space="preserve">&amp;CCurrent Approved Version:  04/20/2011.  Printed copies are for “Information Only.”  The controlled version resides on the SPD QMS SharePoint Portal.
SPD QMS  12501.4-SPD Mitigation Ratio Checklist - CRAM Example                   Page 1 of 1
</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J36"/>
  <sheetViews>
    <sheetView zoomScaleNormal="100" workbookViewId="0">
      <selection activeCell="J20" sqref="J20"/>
    </sheetView>
  </sheetViews>
  <sheetFormatPr defaultRowHeight="12.75"/>
  <cols>
    <col min="1" max="1" width="33.42578125" customWidth="1"/>
    <col min="2" max="2" width="13" customWidth="1"/>
    <col min="3" max="3" width="9.5703125" bestFit="1" customWidth="1"/>
    <col min="4" max="4" width="9.42578125" bestFit="1" customWidth="1"/>
    <col min="5" max="5" width="13.140625" bestFit="1" customWidth="1"/>
    <col min="6" max="6" width="12" bestFit="1" customWidth="1"/>
    <col min="7" max="7" width="20.5703125" bestFit="1" customWidth="1"/>
    <col min="9" max="9" width="2.140625" customWidth="1"/>
  </cols>
  <sheetData>
    <row r="1" spans="1:10">
      <c r="A1" s="11" t="s">
        <v>98</v>
      </c>
      <c r="B1" s="1"/>
      <c r="C1" s="1"/>
      <c r="D1" s="1"/>
      <c r="E1" s="1"/>
      <c r="F1" s="11" t="s">
        <v>65</v>
      </c>
      <c r="G1" s="7"/>
    </row>
    <row r="2" spans="1:10" ht="15.75">
      <c r="A2" t="s">
        <v>18</v>
      </c>
      <c r="B2" s="1" t="s">
        <v>13</v>
      </c>
      <c r="C2" s="1" t="s">
        <v>14</v>
      </c>
      <c r="D2" s="51" t="s">
        <v>16</v>
      </c>
      <c r="E2" s="52" t="s">
        <v>15</v>
      </c>
      <c r="F2" s="1" t="s">
        <v>17</v>
      </c>
      <c r="G2" s="53" t="s">
        <v>25</v>
      </c>
      <c r="H2" s="54"/>
      <c r="I2" s="1"/>
    </row>
    <row r="3" spans="1:10">
      <c r="A3" s="9" t="s">
        <v>0</v>
      </c>
      <c r="B3" s="55"/>
      <c r="C3" s="55"/>
      <c r="D3" s="55"/>
      <c r="E3" s="55"/>
      <c r="F3" s="55"/>
      <c r="G3" s="56"/>
      <c r="H3" s="57"/>
      <c r="I3" s="58"/>
    </row>
    <row r="4" spans="1:10">
      <c r="A4" s="10" t="s">
        <v>1</v>
      </c>
      <c r="B4" s="12"/>
      <c r="C4" s="12"/>
      <c r="D4" s="13"/>
      <c r="E4" s="12"/>
      <c r="F4" s="12"/>
      <c r="G4" s="13">
        <f t="shared" ref="G4:G9" si="0">F4-E4</f>
        <v>0</v>
      </c>
    </row>
    <row r="5" spans="1:10">
      <c r="A5" s="10" t="s">
        <v>2</v>
      </c>
      <c r="B5" s="12"/>
      <c r="C5" s="12"/>
      <c r="D5" s="13"/>
      <c r="E5" s="12"/>
      <c r="F5" s="12"/>
      <c r="G5" s="13">
        <f t="shared" si="0"/>
        <v>0</v>
      </c>
      <c r="H5" s="57"/>
      <c r="J5" s="58"/>
    </row>
    <row r="6" spans="1:10">
      <c r="A6" s="10" t="s">
        <v>3</v>
      </c>
      <c r="B6" s="12"/>
      <c r="C6" s="12"/>
      <c r="D6" s="13"/>
      <c r="E6" s="12"/>
      <c r="F6" s="12"/>
      <c r="G6" s="13">
        <f t="shared" si="0"/>
        <v>0</v>
      </c>
    </row>
    <row r="7" spans="1:10">
      <c r="A7" s="10" t="s">
        <v>4</v>
      </c>
      <c r="B7" s="12"/>
      <c r="C7" s="12"/>
      <c r="D7" s="13"/>
      <c r="E7" s="12"/>
      <c r="F7" s="12"/>
      <c r="G7" s="13">
        <f t="shared" si="0"/>
        <v>0</v>
      </c>
      <c r="H7" s="2"/>
      <c r="I7" s="2"/>
      <c r="J7" s="2"/>
    </row>
    <row r="8" spans="1:10">
      <c r="A8" s="9" t="s">
        <v>22</v>
      </c>
      <c r="B8" s="14">
        <f xml:space="preserve"> B4+SQRT(B7*SQRT(B5*B6))</f>
        <v>0</v>
      </c>
      <c r="C8" s="14">
        <f xml:space="preserve"> C4+SQRT(C7*SQRT(C5*C6))</f>
        <v>0</v>
      </c>
      <c r="D8" s="15">
        <f t="shared" ref="D8:D9" si="1">C8-B8</f>
        <v>0</v>
      </c>
      <c r="E8" s="14">
        <f xml:space="preserve"> E4+SQRT(E7*SQRT(E5*E6))</f>
        <v>0</v>
      </c>
      <c r="F8" s="14">
        <f xml:space="preserve"> F4+SQRT(F7*SQRT(F5*F6))</f>
        <v>0</v>
      </c>
      <c r="G8" s="15">
        <f t="shared" si="0"/>
        <v>0</v>
      </c>
      <c r="H8" s="2"/>
      <c r="I8" s="2"/>
      <c r="J8" s="2"/>
    </row>
    <row r="9" spans="1:10">
      <c r="A9" s="9" t="s">
        <v>23</v>
      </c>
      <c r="B9" s="14">
        <f>ROUNDUP(((B8/24)*100),1)</f>
        <v>0</v>
      </c>
      <c r="C9" s="14">
        <f>ROUNDUP(((C8/24)*100),1)</f>
        <v>0</v>
      </c>
      <c r="D9" s="15">
        <f t="shared" si="1"/>
        <v>0</v>
      </c>
      <c r="E9" s="14">
        <f>ROUNDUP(((E8/24)*100),1)</f>
        <v>0</v>
      </c>
      <c r="F9" s="14">
        <f>ROUNDUP(((F8/24)*100),1)</f>
        <v>0</v>
      </c>
      <c r="G9" s="15">
        <f t="shared" si="0"/>
        <v>0</v>
      </c>
      <c r="H9" s="2"/>
      <c r="I9" s="2"/>
      <c r="J9" s="2"/>
    </row>
    <row r="10" spans="1:10">
      <c r="A10" s="5" t="s">
        <v>5</v>
      </c>
      <c r="B10" s="59"/>
      <c r="C10" s="59"/>
      <c r="D10" s="60"/>
      <c r="E10" s="59"/>
      <c r="F10" s="59"/>
      <c r="G10" s="60"/>
      <c r="H10" s="2"/>
      <c r="I10" s="2"/>
      <c r="J10" s="2"/>
    </row>
    <row r="11" spans="1:10">
      <c r="A11" s="2" t="s">
        <v>6</v>
      </c>
      <c r="B11" s="16"/>
      <c r="C11" s="16"/>
      <c r="D11" s="17"/>
      <c r="E11" s="16"/>
      <c r="F11" s="16"/>
      <c r="G11" s="17">
        <f t="shared" ref="G11:G15" si="2">F11-E11</f>
        <v>0</v>
      </c>
    </row>
    <row r="12" spans="1:10">
      <c r="A12" s="2" t="s">
        <v>7</v>
      </c>
      <c r="B12" s="16"/>
      <c r="C12" s="16"/>
      <c r="D12" s="17"/>
      <c r="E12" s="16"/>
      <c r="F12" s="16"/>
      <c r="G12" s="17">
        <f t="shared" si="2"/>
        <v>0</v>
      </c>
    </row>
    <row r="13" spans="1:10">
      <c r="A13" s="2" t="s">
        <v>8</v>
      </c>
      <c r="B13" s="16"/>
      <c r="C13" s="16"/>
      <c r="D13" s="17"/>
      <c r="E13" s="16"/>
      <c r="F13" s="16"/>
      <c r="G13" s="17">
        <f t="shared" si="2"/>
        <v>0</v>
      </c>
    </row>
    <row r="14" spans="1:10">
      <c r="A14" s="5" t="s">
        <v>22</v>
      </c>
      <c r="B14" s="18">
        <f xml:space="preserve"> SUM(B11:B13)</f>
        <v>0</v>
      </c>
      <c r="C14" s="18">
        <f xml:space="preserve"> SUM(C11:C13)</f>
        <v>0</v>
      </c>
      <c r="D14" s="20">
        <f>C14-B14</f>
        <v>0</v>
      </c>
      <c r="E14" s="18">
        <f xml:space="preserve"> SUM(E11:E13)</f>
        <v>0</v>
      </c>
      <c r="F14" s="18">
        <f xml:space="preserve"> SUM(F11:F13)</f>
        <v>0</v>
      </c>
      <c r="G14" s="20">
        <f t="shared" si="2"/>
        <v>0</v>
      </c>
    </row>
    <row r="15" spans="1:10">
      <c r="A15" s="5" t="s">
        <v>23</v>
      </c>
      <c r="B15" s="18">
        <f>ROUNDUP(((B14/36)*100),1)</f>
        <v>0</v>
      </c>
      <c r="C15" s="18">
        <f>ROUNDUP(((C14/36)*100),1)</f>
        <v>0</v>
      </c>
      <c r="D15" s="20">
        <f>C15-B15</f>
        <v>0</v>
      </c>
      <c r="E15" s="18">
        <f>ROUNDUP(((E14/36)*100),1)</f>
        <v>0</v>
      </c>
      <c r="F15" s="18">
        <f>ROUNDUP(((F14/36)*100),1)</f>
        <v>0</v>
      </c>
      <c r="G15" s="20">
        <f t="shared" si="2"/>
        <v>0</v>
      </c>
    </row>
    <row r="16" spans="1:10">
      <c r="A16" s="9" t="s">
        <v>9</v>
      </c>
      <c r="B16" s="55"/>
      <c r="C16" s="55"/>
      <c r="D16" s="56"/>
      <c r="E16" s="55"/>
      <c r="F16" s="55"/>
      <c r="G16" s="56"/>
    </row>
    <row r="17" spans="1:10">
      <c r="A17" s="10" t="s">
        <v>10</v>
      </c>
      <c r="B17" s="12"/>
      <c r="C17" s="12"/>
      <c r="D17" s="13"/>
      <c r="E17" s="12"/>
      <c r="F17" s="12"/>
      <c r="G17" s="13">
        <f>F17-E17</f>
        <v>0</v>
      </c>
    </row>
    <row r="18" spans="1:10">
      <c r="A18" s="10" t="s">
        <v>11</v>
      </c>
      <c r="B18" s="12"/>
      <c r="C18" s="12"/>
      <c r="D18" s="13"/>
      <c r="E18" s="12"/>
      <c r="F18" s="12"/>
      <c r="G18" s="13">
        <f>F18-E18</f>
        <v>0</v>
      </c>
    </row>
    <row r="19" spans="1:10">
      <c r="A19" s="9" t="s">
        <v>22</v>
      </c>
      <c r="B19" s="14">
        <f xml:space="preserve"> SUM(B17:B18)</f>
        <v>0</v>
      </c>
      <c r="C19" s="14">
        <f xml:space="preserve"> SUM(C17:C18)</f>
        <v>0</v>
      </c>
      <c r="D19" s="15">
        <f>C19-B19</f>
        <v>0</v>
      </c>
      <c r="E19" s="14">
        <f xml:space="preserve"> SUM(E17:E18)</f>
        <v>0</v>
      </c>
      <c r="F19" s="14">
        <f xml:space="preserve"> SUM(F17:F18)</f>
        <v>0</v>
      </c>
      <c r="G19" s="15">
        <f>F19-E19</f>
        <v>0</v>
      </c>
    </row>
    <row r="20" spans="1:10">
      <c r="A20" s="9" t="s">
        <v>23</v>
      </c>
      <c r="B20" s="14">
        <f>ROUNDUP(((B19/24)*100),1)</f>
        <v>0</v>
      </c>
      <c r="C20" s="14">
        <f>ROUNDUP(((C19/24)*100),1)</f>
        <v>0</v>
      </c>
      <c r="D20" s="15">
        <f>C20-B20</f>
        <v>0</v>
      </c>
      <c r="E20" s="14">
        <f>ROUNDUP(((E19/24)*100),1)</f>
        <v>0</v>
      </c>
      <c r="F20" s="14">
        <f>ROUNDUP(((F19/24)*100),1)</f>
        <v>0</v>
      </c>
      <c r="G20" s="15">
        <f>F20-E20</f>
        <v>0</v>
      </c>
    </row>
    <row r="21" spans="1:10">
      <c r="A21" s="5" t="s">
        <v>12</v>
      </c>
      <c r="B21" s="59"/>
      <c r="C21" s="59"/>
      <c r="D21" s="60"/>
      <c r="E21" s="59"/>
      <c r="F21" s="59"/>
      <c r="G21" s="60"/>
      <c r="H21" s="61"/>
    </row>
    <row r="22" spans="1:10">
      <c r="A22" s="3" t="s">
        <v>20</v>
      </c>
      <c r="B22" s="16"/>
      <c r="C22" s="16"/>
      <c r="D22" s="17"/>
      <c r="E22" s="16"/>
      <c r="F22" s="16"/>
      <c r="G22" s="17">
        <f>F22-E22</f>
        <v>0</v>
      </c>
    </row>
    <row r="23" spans="1:10">
      <c r="A23" s="3" t="s">
        <v>80</v>
      </c>
      <c r="B23" s="16"/>
      <c r="C23" s="16"/>
      <c r="D23" s="17"/>
      <c r="E23" s="16"/>
      <c r="F23" s="16"/>
      <c r="G23" s="17">
        <f t="shared" ref="G23:G28" si="3">F23-E23</f>
        <v>0</v>
      </c>
    </row>
    <row r="24" spans="1:10">
      <c r="A24" s="3" t="s">
        <v>21</v>
      </c>
      <c r="B24" s="16"/>
      <c r="C24" s="16"/>
      <c r="D24" s="17"/>
      <c r="E24" s="16"/>
      <c r="F24" s="16"/>
      <c r="G24" s="17">
        <f t="shared" si="3"/>
        <v>0</v>
      </c>
    </row>
    <row r="25" spans="1:10" ht="13.5" thickBot="1">
      <c r="A25" s="3" t="s">
        <v>78</v>
      </c>
      <c r="B25" s="16"/>
      <c r="C25" s="16"/>
      <c r="D25" s="17"/>
      <c r="E25" s="16"/>
      <c r="F25" s="16"/>
      <c r="G25" s="17">
        <f t="shared" si="3"/>
        <v>0</v>
      </c>
    </row>
    <row r="26" spans="1:10" ht="14.25">
      <c r="A26" s="3" t="s">
        <v>79</v>
      </c>
      <c r="B26" s="16"/>
      <c r="C26" s="16"/>
      <c r="D26" s="17"/>
      <c r="E26" s="16"/>
      <c r="F26" s="16"/>
      <c r="G26" s="62">
        <f t="shared" si="3"/>
        <v>0</v>
      </c>
      <c r="H26" s="185" t="s">
        <v>66</v>
      </c>
      <c r="I26" s="186"/>
      <c r="J26" s="187"/>
    </row>
    <row r="27" spans="1:10" ht="13.5" thickBot="1">
      <c r="A27" s="5" t="s">
        <v>22</v>
      </c>
      <c r="B27" s="19" t="e">
        <f>((AVERAGE(B22:B24))+B25+B26)</f>
        <v>#DIV/0!</v>
      </c>
      <c r="C27" s="19" t="e">
        <f>((AVERAGE(C22:C24))+C25+C26)</f>
        <v>#DIV/0!</v>
      </c>
      <c r="D27" s="20" t="e">
        <f t="shared" ref="D27:D28" si="4">C27-B27</f>
        <v>#DIV/0!</v>
      </c>
      <c r="E27" s="19" t="e">
        <f>((AVERAGE(E22:E24))+E25+E26)</f>
        <v>#DIV/0!</v>
      </c>
      <c r="F27" s="19" t="e">
        <f>((AVERAGE(F22:F24))+F25+F26)</f>
        <v>#DIV/0!</v>
      </c>
      <c r="G27" s="63" t="e">
        <f t="shared" si="3"/>
        <v>#DIV/0!</v>
      </c>
      <c r="H27" s="188" t="e">
        <f>ABS(G29/D29)</f>
        <v>#DIV/0!</v>
      </c>
      <c r="I27" s="189"/>
      <c r="J27" s="190"/>
    </row>
    <row r="28" spans="1:10" ht="13.5" thickBot="1">
      <c r="A28" s="9" t="s">
        <v>23</v>
      </c>
      <c r="B28" s="14" t="e">
        <f>ROUNDUP(((B27/36)*100),1)</f>
        <v>#DIV/0!</v>
      </c>
      <c r="C28" s="14" t="e">
        <f>ROUNDUP(((C27/36)*100),1)</f>
        <v>#DIV/0!</v>
      </c>
      <c r="D28" s="15" t="e">
        <f t="shared" si="4"/>
        <v>#DIV/0!</v>
      </c>
      <c r="E28" s="14" t="e">
        <f>ROUNDUP(((E27/36)*100),1)</f>
        <v>#DIV/0!</v>
      </c>
      <c r="F28" s="14" t="e">
        <f>ROUNDUP(((F27/36)*100),1)</f>
        <v>#DIV/0!</v>
      </c>
      <c r="G28" s="64" t="e">
        <f t="shared" si="3"/>
        <v>#DIV/0!</v>
      </c>
      <c r="H28" s="191" t="s">
        <v>67</v>
      </c>
      <c r="I28" s="192"/>
      <c r="J28" s="193"/>
    </row>
    <row r="29" spans="1:10" ht="13.5" thickBot="1">
      <c r="A29" s="21" t="s">
        <v>24</v>
      </c>
      <c r="B29" s="65" t="e">
        <f>ROUNDUP(AVERAGE(B9,B15,B20,B28), 0)</f>
        <v>#DIV/0!</v>
      </c>
      <c r="C29" s="66" t="e">
        <f>ROUNDUP(AVERAGE(C9,C15,C20,C28), 0)</f>
        <v>#DIV/0!</v>
      </c>
      <c r="D29" s="67" t="e">
        <f>ROUNDUP(AVERAGE(D9,D15,D20,D28), 0)</f>
        <v>#DIV/0!</v>
      </c>
      <c r="E29" s="66" t="e">
        <f t="shared" ref="E29:G29" si="5">ROUNDUP(AVERAGE(E9,E15,E20,E28), 0)</f>
        <v>#DIV/0!</v>
      </c>
      <c r="F29" s="66" t="e">
        <f t="shared" si="5"/>
        <v>#DIV/0!</v>
      </c>
      <c r="G29" s="68" t="e">
        <f t="shared" si="5"/>
        <v>#DIV/0!</v>
      </c>
      <c r="H29" s="69" t="e">
        <f>IF(H27&lt;1,(1/H27),1)</f>
        <v>#DIV/0!</v>
      </c>
      <c r="I29" s="70" t="s">
        <v>68</v>
      </c>
      <c r="J29" s="83" t="e">
        <f>IF(H27&gt;1,H27,1)</f>
        <v>#DIV/0!</v>
      </c>
    </row>
    <row r="30" spans="1:10">
      <c r="A30" s="4" t="s">
        <v>19</v>
      </c>
      <c r="B30" s="6"/>
      <c r="C30" s="6"/>
      <c r="D30" s="8"/>
      <c r="E30" s="6"/>
      <c r="F30" s="6"/>
      <c r="G30" s="60"/>
      <c r="H30" s="50"/>
    </row>
    <row r="31" spans="1:10" ht="27" customHeight="1">
      <c r="A31" s="183" t="s">
        <v>69</v>
      </c>
      <c r="B31" s="183"/>
      <c r="C31" s="183"/>
      <c r="D31" s="183"/>
      <c r="E31" s="183"/>
      <c r="F31" s="183"/>
      <c r="G31" s="183"/>
      <c r="H31" s="183"/>
    </row>
    <row r="32" spans="1:10">
      <c r="A32" s="183" t="s">
        <v>74</v>
      </c>
      <c r="B32" s="183"/>
      <c r="C32" s="183"/>
      <c r="D32" s="183"/>
      <c r="E32" s="183"/>
      <c r="F32" s="183"/>
      <c r="G32" s="183"/>
      <c r="H32" s="183"/>
    </row>
    <row r="33" spans="1:8">
      <c r="A33" s="194" t="s">
        <v>75</v>
      </c>
      <c r="B33" s="194"/>
      <c r="C33" s="194"/>
      <c r="D33" s="194"/>
      <c r="E33" s="194"/>
      <c r="F33" s="194"/>
      <c r="G33" s="194"/>
      <c r="H33" s="194"/>
    </row>
    <row r="34" spans="1:8" ht="42" customHeight="1">
      <c r="A34" s="183" t="s">
        <v>76</v>
      </c>
      <c r="B34" s="183"/>
      <c r="C34" s="183"/>
      <c r="D34" s="183"/>
      <c r="E34" s="183"/>
      <c r="F34" s="183"/>
      <c r="G34" s="183"/>
      <c r="H34" s="183"/>
    </row>
    <row r="35" spans="1:8">
      <c r="A35" s="184" t="s">
        <v>70</v>
      </c>
      <c r="B35" s="184"/>
      <c r="C35" s="184"/>
      <c r="D35" s="184"/>
      <c r="E35" s="184"/>
      <c r="F35" s="184"/>
      <c r="G35" s="184"/>
      <c r="H35" s="184"/>
    </row>
    <row r="36" spans="1:8">
      <c r="A36" s="22" t="s">
        <v>77</v>
      </c>
      <c r="B36" s="1"/>
      <c r="C36" s="1"/>
      <c r="D36" s="1"/>
      <c r="E36" s="1"/>
      <c r="F36" s="1"/>
      <c r="G36" s="7"/>
    </row>
  </sheetData>
  <mergeCells count="8">
    <mergeCell ref="A33:H33"/>
    <mergeCell ref="A34:H34"/>
    <mergeCell ref="A35:H35"/>
    <mergeCell ref="H26:J26"/>
    <mergeCell ref="H27:J27"/>
    <mergeCell ref="H28:J28"/>
    <mergeCell ref="A31:H31"/>
    <mergeCell ref="A32:H32"/>
  </mergeCells>
  <pageMargins left="0.75" right="0.75" top="0.25" bottom="0.54625000000000001" header="0.25" footer="0.5"/>
  <pageSetup scale="93" orientation="landscape" r:id="rId1"/>
  <headerFooter alignWithMargins="0">
    <oddFooter xml:space="preserve">&amp;CCurrent Approved Version:  04/20/2011.  Printed copies are for “Information Only.”  The controlled version resides on the SPD QMS SharePoint Portal.
SPD QMS  12501.4-SPD Mitigation Ratio Checklist - CRAM Example                   Page 1 of 1
</oddFooter>
  </headerFooter>
</worksheet>
</file>

<file path=xl/worksheets/sheet6.xml><?xml version="1.0" encoding="utf-8"?>
<worksheet xmlns="http://schemas.openxmlformats.org/spreadsheetml/2006/main" xmlns:r="http://schemas.openxmlformats.org/officeDocument/2006/relationships">
  <dimension ref="A1:E8"/>
  <sheetViews>
    <sheetView workbookViewId="0">
      <selection activeCell="C35" sqref="C35"/>
    </sheetView>
  </sheetViews>
  <sheetFormatPr defaultRowHeight="12.75"/>
  <cols>
    <col min="1" max="1" width="19.5703125" bestFit="1" customWidth="1"/>
    <col min="2" max="2" width="17" bestFit="1" customWidth="1"/>
    <col min="3" max="3" width="15.42578125" bestFit="1" customWidth="1"/>
    <col min="4" max="4" width="20.42578125" bestFit="1" customWidth="1"/>
    <col min="5" max="5" width="26.85546875" bestFit="1" customWidth="1"/>
  </cols>
  <sheetData>
    <row r="1" spans="1:5">
      <c r="A1" s="11" t="s">
        <v>111</v>
      </c>
      <c r="B1" s="11" t="s">
        <v>119</v>
      </c>
      <c r="C1" s="11" t="s">
        <v>133</v>
      </c>
      <c r="D1" s="195" t="s">
        <v>132</v>
      </c>
      <c r="E1" s="195"/>
    </row>
    <row r="2" spans="1:5">
      <c r="A2" s="22" t="s">
        <v>112</v>
      </c>
      <c r="B2" s="22" t="s">
        <v>120</v>
      </c>
      <c r="C2" s="22" t="s">
        <v>126</v>
      </c>
      <c r="D2" s="196" t="s">
        <v>134</v>
      </c>
      <c r="E2" s="22" t="s">
        <v>71</v>
      </c>
    </row>
    <row r="3" spans="1:5">
      <c r="A3" s="22" t="s">
        <v>113</v>
      </c>
      <c r="B3" s="22" t="s">
        <v>121</v>
      </c>
      <c r="C3" s="22" t="s">
        <v>127</v>
      </c>
      <c r="D3" s="196"/>
      <c r="E3" s="22" t="s">
        <v>135</v>
      </c>
    </row>
    <row r="4" spans="1:5">
      <c r="A4" s="22" t="s">
        <v>114</v>
      </c>
      <c r="B4" s="22" t="s">
        <v>122</v>
      </c>
      <c r="C4" s="22" t="s">
        <v>128</v>
      </c>
      <c r="D4" s="196"/>
      <c r="E4" s="22" t="s">
        <v>136</v>
      </c>
    </row>
    <row r="5" spans="1:5">
      <c r="A5" s="22" t="s">
        <v>115</v>
      </c>
      <c r="B5" s="22" t="s">
        <v>123</v>
      </c>
      <c r="C5" s="22" t="s">
        <v>129</v>
      </c>
      <c r="D5" s="196" t="s">
        <v>137</v>
      </c>
      <c r="E5" s="22" t="s">
        <v>138</v>
      </c>
    </row>
    <row r="6" spans="1:5">
      <c r="A6" s="22" t="s">
        <v>116</v>
      </c>
      <c r="B6" s="22" t="s">
        <v>124</v>
      </c>
      <c r="C6" s="22" t="s">
        <v>130</v>
      </c>
      <c r="D6" s="196"/>
      <c r="E6" s="22" t="s">
        <v>139</v>
      </c>
    </row>
    <row r="7" spans="1:5">
      <c r="A7" s="22" t="s">
        <v>117</v>
      </c>
      <c r="B7" s="22" t="s">
        <v>52</v>
      </c>
      <c r="C7" s="22" t="s">
        <v>52</v>
      </c>
      <c r="D7" s="196"/>
      <c r="E7" s="22" t="s">
        <v>140</v>
      </c>
    </row>
    <row r="8" spans="1:5">
      <c r="A8" s="22" t="s">
        <v>118</v>
      </c>
      <c r="B8" s="22" t="s">
        <v>125</v>
      </c>
      <c r="C8" s="22" t="s">
        <v>131</v>
      </c>
    </row>
  </sheetData>
  <mergeCells count="3">
    <mergeCell ref="D1:E1"/>
    <mergeCell ref="D2:D4"/>
    <mergeCell ref="D5:D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QMS Document" ma:contentTypeID="0x010100F1045394DC4540D3B186153FF2D5B186001060F89EBCAC7C48873B0BCD3B5E7520" ma:contentTypeVersion="79" ma:contentTypeDescription="QMS Document" ma:contentTypeScope="" ma:versionID="0013bc7364ee875d7fbff6ce7681e496">
  <xsd:schema xmlns:xsd="http://www.w3.org/2001/XMLSchema" xmlns:p="http://schemas.microsoft.com/office/2006/metadata/properties" xmlns:ns1="73A5AD5C-B488-48D9-8983-17B678F390ED" xmlns:ns3="73a5ad5c-b488-48d9-8983-17b678f390ed" targetNamespace="http://schemas.microsoft.com/office/2006/metadata/properties" ma:root="true" ma:fieldsID="afd6a749eeb4a2966c451f00047abebb" ns1:_="" ns3:_="">
    <xsd:import namespace="73A5AD5C-B488-48D9-8983-17B678F390ED"/>
    <xsd:import namespace="73a5ad5c-b488-48d9-8983-17b678f390ed"/>
    <xsd:element name="properties">
      <xsd:complexType>
        <xsd:sequence>
          <xsd:element name="documentManagement">
            <xsd:complexType>
              <xsd:all>
                <xsd:element ref="ns1:QMS_x0020_Status" minOccurs="0"/>
                <xsd:element ref="ns1:Description0"/>
                <xsd:element ref="ns3:National_x0020_Process_x0020_Number"/>
                <xsd:element ref="ns1:QMSLocation"/>
                <xsd:element ref="ns1:QMSDistrict" minOccurs="0"/>
                <xsd:element ref="ns3:Primary_x0020_Community_x0020_of_x0020_Practice" minOccurs="0"/>
                <xsd:element ref="ns3:Affected_x0020_Communities_x0020_of_x0020_Practice" minOccurs="0"/>
                <xsd:element ref="ns3:Process_x0020_Type" minOccurs="0"/>
                <xsd:element ref="ns1:Advocate_x002f_Process_x0020_Ownder" minOccurs="0"/>
                <xsd:element ref="ns1:Point_x0020_of_x0020_Contact" minOccurs="0"/>
                <xsd:element ref="ns1:_x0032_nd_x0020_Point_x0020_of_x0020_Contact" minOccurs="0"/>
                <xsd:element ref="ns3:Author_x002f_Subject_x0020_Matter_x0020_Expert_x0020__x0028_SME_x0029__x0020_2" minOccurs="0"/>
                <xsd:element ref="ns1:_x0032_nd_x0020_Author" minOccurs="0"/>
                <xsd:element ref="ns1:QMSOffice" minOccurs="0"/>
                <xsd:element ref="ns3:Affected_x0020_Offices" minOccurs="0"/>
                <xsd:element ref="ns3:ES_x0020_Supplement_x0020__x003f_" minOccurs="0"/>
                <xsd:element ref="ns3:Attachment_x002d__x003f_" minOccurs="0"/>
                <xsd:element ref="ns3:Key_x0020_Process_x002d__x003f_" minOccurs="0"/>
                <xsd:element ref="ns3:Best_x0020_Practice" minOccurs="0"/>
                <xsd:element ref="ns3:Best_x0020_Practice_x0020_Process_x0020_Notes" minOccurs="0"/>
                <xsd:element ref="ns1:ISOStandardParagraphNumber" minOccurs="0"/>
                <xsd:element ref="ns3:FAR_x0020_Provision_x0020_or_x0020_Clause" minOccurs="0"/>
                <xsd:element ref="ns3:DFAR_x0020_Listing" minOccurs="0"/>
                <xsd:element ref="ns3:Process_x0020_Reviewd_x0020_By" minOccurs="0"/>
                <xsd:element ref="ns3:Process_x0020_Reviewed_x0020_Date" minOccurs="0"/>
                <xsd:element ref="ns1:Reviewed_x0020_By" minOccurs="0"/>
                <xsd:element ref="ns3:Process_x0020_Reviewed_x0020_By_x0020__x0028_Open_x0020_Text_x0029_" minOccurs="0"/>
                <xsd:element ref="ns3:CPI_x0020_Initiative_x0020_In_x0020_Progress_x002d__x003f_" minOccurs="0"/>
                <xsd:element ref="ns3:CPI_x0020_Project_x0020_Owner" minOccurs="0"/>
                <xsd:element ref="ns3:CPI_x0020_Initiative_x0020_Date_x0020_Planned" minOccurs="0"/>
                <xsd:element ref="ns1:LSS_x002f_CPI_x0020_date_x0020_completed" minOccurs="0"/>
                <xsd:element ref="ns3:CPI_x0020_Project_x0020_Owner0" minOccurs="0"/>
                <xsd:element ref="ns3:CPI_x0020_Army_x0020_PowerSteering_x0020_Link" minOccurs="0"/>
                <xsd:element ref="ns3:CPI_x0020_Army_x0020_PowerSteering_x0020_Number" minOccurs="0"/>
                <xsd:element ref="ns3:ACE_x002d_IT_x0020_IMIT_x0020_Mission_x0020_Area" minOccurs="0"/>
                <xsd:element ref="ns3:ACE_x002d_IT_x0020_MissionAreaClass" minOccurs="0"/>
                <xsd:element ref="ns3:ACE_x002d_IT_x0020_ServiceCategory" minOccurs="0"/>
                <xsd:element ref="ns3:ACE_x002d_IT_x0020_ServiceArea" minOccurs="0"/>
                <xsd:element ref="ns3:POD_x0020_Unique_x0020_Process_x0020_Number" minOccurs="0"/>
                <xsd:element ref="ns3:POD_x0020_Category" minOccurs="0"/>
                <xsd:element ref="ns3:Unique_x0020_Local_x002f_Regional_x0020_Office_x002f_Owner" minOccurs="0"/>
                <xsd:element ref="ns3:Unique_x0020_Local_x002f_Regional_x0020_Lower_x0020_Level_x0020_Office_x002f_Owner" minOccurs="0"/>
                <xsd:element ref="ns3:Unique_x0020_Other" minOccurs="0"/>
                <xsd:element ref="ns3:Unique_x0020_Local_x002f_Regional_x0020_Other_x0020__x0023_2" minOccurs="0"/>
                <xsd:element ref="ns3:Unique_x0020_Local_x002f_Regional_x0020_Other_x0020__x0023_3" minOccurs="0"/>
                <xsd:element ref="ns3:Unique_x0020_Local_x002f_Regional_x0020_Other_x0020__x0023_4" minOccurs="0"/>
                <xsd:element ref="ns3:Unique_x0020_Local_x002f_Regional_x0020_Other_x0020__x0023_5" minOccurs="0"/>
                <xsd:element ref="ns1:ProcessNumber" minOccurs="0"/>
                <xsd:element ref="ns1:LegacyProcess" minOccurs="0"/>
                <xsd:element ref="ns1:LegacyProcessLink" minOccurs="0"/>
                <xsd:element ref="ns3:Subregion_x0020_or_x0020_District" minOccurs="0"/>
              </xsd:all>
            </xsd:complexType>
          </xsd:element>
        </xsd:sequence>
      </xsd:complexType>
    </xsd:element>
  </xsd:schema>
  <xsd:schema xmlns:xsd="http://www.w3.org/2001/XMLSchema" xmlns:dms="http://schemas.microsoft.com/office/2006/documentManagement/types" targetNamespace="73A5AD5C-B488-48D9-8983-17B678F390ED" elementFormDefault="qualified">
    <xsd:import namespace="http://schemas.microsoft.com/office/2006/documentManagement/types"/>
    <xsd:element name="QMS_x0020_Status" ma:index="0" nillable="true" ma:displayName="QMS Status" ma:default="Draft" ma:description="The current status of this document. Only Published documents can be searched by general USACE population." ma:format="Dropdown" ma:internalName="QMS_x0020_Status">
      <xsd:simpleType>
        <xsd:restriction base="dms:Choice">
          <xsd:enumeration value="Draft"/>
          <xsd:enumeration value="Published"/>
          <xsd:enumeration value="Archived"/>
        </xsd:restriction>
      </xsd:simpleType>
    </xsd:element>
    <xsd:element name="Description0" ma:index="3" ma:displayName="Description" ma:description="Provide a short description or purpose of the processes" ma:internalName="Description0">
      <xsd:simpleType>
        <xsd:restriction base="dms:Note"/>
      </xsd:simpleType>
    </xsd:element>
    <xsd:element name="QMSLocation" ma:index="5" ma:displayName="Location" ma:description="This is the designator for what MSC, Center, ERDC, HPO is responsible for the process" ma:list="{9643da93-9faa-4943-bfce-17207e54adb9}" ma:internalName="QMSLocation" ma:showField="Title" ma:web="0898a31c-d586-4506-b6b6-fb4ddea93d01">
      <xsd:simpleType>
        <xsd:restriction base="dms:Lookup"/>
      </xsd:simpleType>
    </xsd:element>
    <xsd:element name="QMSDistrict" ma:index="6" nillable="true" ma:displayName="District" ma:description="This is the designator for the lower lever location at the district or lab" ma:list="{4b8e5bf8-f3bd-476c-9804-7a4e8442bdf9}" ma:internalName="QMSDistrict" ma:readOnly="false" ma:showField="Title" ma:web="0898a31c-d586-4506-b6b6-fb4ddea93d01">
      <xsd:simpleType>
        <xsd:restriction base="dms:Lookup"/>
      </xsd:simpleType>
    </xsd:element>
    <xsd:element name="Advocate_x002f_Process_x0020_Ownder" ma:index="10" nillable="true" ma:displayName="Process Champion" ma:description="The functional office, CoP representative, or higher-level organization (e.g. CECW-E, CEMVK-PM) providing oversight or ownership on the process." ma:internalName="Advocate_x002f_Process_x0020_Ownder">
      <xsd:simpleType>
        <xsd:restriction base="dms:Text">
          <xsd:maxLength value="255"/>
        </xsd:restriction>
      </xsd:simpleType>
    </xsd:element>
    <xsd:element name="Point_x0020_of_x0020_Contact" ma:index="11" nillable="true" ma:displayName="Point of Contact" ma:description="A Headquarters or assigned person that provides guidance to, directs, and/or assists the author in development and maintenance of a process – Should be entered by the person uploading the document." ma:list="UserInfo" ma:internalName="Point_x0020_of_x0020_Contac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x0032_nd_x0020_Point_x0020_of_x0020_Contact" ma:index="12" nillable="true" ma:displayName="2nd POC" ma:description="A Headquarters or assigned person that provides guidance to, directs, and/or assists the author in development and maintenance of a process – Should be entered by the person uploading the document." ma:list="UserInfo" ma:internalName="_x0032_nd_x0020_Point_x0020_of_x0020_Contac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x0032_nd_x0020_Author" ma:index="14" nillable="true" ma:displayName="2nd Author" ma:description="The person assigned that is given responsibility to write, develop or revise the processes working with the POC/Gatekeeper. This should be entered by the person uploading the document." ma:list="UserInfo" ma:internalName="_x0032_nd_x0020_Auth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QMSOffice" ma:index="16" nillable="true" ma:displayName="Office" ma:description="Local office that has primary responsibility" ma:list="{657439c5-c92f-4994-b7bc-e2749f008b95}" ma:internalName="QMSOffice" ma:showField="Title" ma:web="0898a31c-d586-4506-b6b6-fb4ddea93d01">
      <xsd:simpleType>
        <xsd:restriction base="dms:Lookup"/>
      </xsd:simpleType>
    </xsd:element>
    <xsd:element name="ISOStandardParagraphNumber" ma:index="23" nillable="true" ma:displayName="ISO Standard Paragraph Number" ma:description="Linking ISO9001 paragraph number(s) to a process to assist in external audit reviews and certification." ma:list="{eac24e67-f464-4b4a-b3b6-2993c41b24ec}" ma:internalName="ISOStandardParagraphNumber" ma:showField="Title" ma:web="0898a31c-d586-4506-b6b6-fb4ddea93d01">
      <xsd:complexType>
        <xsd:complexContent>
          <xsd:extension base="dms:MultiChoiceLookup">
            <xsd:sequence>
              <xsd:element name="Value" type="dms:Lookup" maxOccurs="unbounded" minOccurs="0" nillable="true"/>
            </xsd:sequence>
          </xsd:extension>
        </xsd:complexContent>
      </xsd:complexType>
    </xsd:element>
    <xsd:element name="Reviewed_x0020_By" ma:index="28" nillable="true" ma:displayName="Process Reviewed or Comments" ma:description="This is a free-form text field that can be used to capture any comments on a process that has been reviewed" ma:internalName="Reviewed_x0020_By">
      <xsd:simpleType>
        <xsd:restriction base="dms:Note"/>
      </xsd:simpleType>
    </xsd:element>
    <xsd:element name="LSS_x002f_CPI_x0020_date_x0020_completed" ma:index="33" nillable="true" ma:displayName="CPI Initiative Date Completed" ma:description="The date of a CPI project completed in PowerSteering improved process must be published in QMS" ma:format="DateOnly" ma:internalName="LSS_x002f_CPI_x0020_date_x0020_completed">
      <xsd:simpleType>
        <xsd:restriction base="dms:DateTime"/>
      </xsd:simpleType>
    </xsd:element>
    <xsd:element name="ProcessNumber" ma:index="50" nillable="true" ma:displayName="Process ID" ma:description="This is the actual process number of the business process" ma:hidden="true" ma:internalName="ProcessNumber" ma:readOnly="false">
      <xsd:simpleType>
        <xsd:restriction base="dms:Text"/>
      </xsd:simpleType>
    </xsd:element>
    <xsd:element name="LegacyProcess" ma:index="51" nillable="true" ma:displayName="Legacy Process" ma:description="" ma:hidden="true" ma:internalName="LegacyProcess" ma:readOnly="false">
      <xsd:simpleType>
        <xsd:restriction base="dms:Boolean"/>
      </xsd:simpleType>
    </xsd:element>
    <xsd:element name="LegacyProcessLink" ma:index="52" nillable="true" ma:displayName="Legacy Process Link" ma:description="Link to the business process in the archived list" ma:hidden="true" ma:internalName="LegacyProcessLink" ma:readOnly="fals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dms="http://schemas.microsoft.com/office/2006/documentManagement/types" targetNamespace="73a5ad5c-b488-48d9-8983-17b678f390ed" elementFormDefault="qualified">
    <xsd:import namespace="http://schemas.microsoft.com/office/2006/documentManagement/types"/>
    <xsd:element name="National_x0020_Process_x0020_Number" ma:index="4" ma:displayName="Process Number" ma:description="Chose the best numbering series that the process should fall under, process will be stored in this area to be used for unique views." ma:list="{5b5de30e-7a15-49fb-966b-024a96836119}" ma:internalName="National_x0020_Process_x0020_Number" ma:showField="Display_x0020_Name" ma:web="0898a31c-d586-4506-b6b6-fb4ddea93d01">
      <xsd:simpleType>
        <xsd:restriction base="dms:Lookup"/>
      </xsd:simpleType>
    </xsd:element>
    <xsd:element name="Primary_x0020_Community_x0020_of_x0020_Practice" ma:index="7" nillable="true" ma:displayName="Primary Community of Practice" ma:description="Identify the primary functional office or CoP who is responsible for the process" ma:list="{4029f67c-7f98-44ea-88ee-2c68180420c3}" ma:internalName="Primary_x0020_Community_x0020_of_x0020_Practice" ma:showField="Display_x0020_Name" ma:web="0898a31c-d586-4506-b6b6-fb4ddea93d01">
      <xsd:simpleType>
        <xsd:restriction base="dms:Lookup"/>
      </xsd:simpleType>
    </xsd:element>
    <xsd:element name="Affected_x0020_Communities_x0020_of_x0020_Practice" ma:index="8" nillable="true" ma:displayName="Affected Communities of Practice" ma:description="Identify the functional office(s) or CoP(s) that are affected by or touched by the process" ma:list="{4029f67c-7f98-44ea-88ee-2c68180420c3}" ma:internalName="Affected_x0020_Communities_x0020_of_x0020_Practice" ma:showField="Display_x0020_Name" ma:web="0898a31c-d586-4506-b6b6-fb4ddea93d01">
      <xsd:complexType>
        <xsd:complexContent>
          <xsd:extension base="dms:MultiChoiceLookup">
            <xsd:sequence>
              <xsd:element name="Value" type="dms:Lookup" maxOccurs="unbounded" minOccurs="0" nillable="true"/>
            </xsd:sequence>
          </xsd:extension>
        </xsd:complexContent>
      </xsd:complexType>
    </xsd:element>
    <xsd:element name="Process_x0020_Type" ma:index="9" nillable="true" ma:displayName="Process Type" ma:description="Identify who the primary audience maybe" ma:list="{da8b7f1e-53e3-48fe-988c-4242d6352e8e}" ma:internalName="Process_x0020_Type" ma:showField="Display_x0020_Name" ma:web="0898a31c-d586-4506-b6b6-fb4ddea93d01">
      <xsd:simpleType>
        <xsd:restriction base="dms:Lookup"/>
      </xsd:simpleType>
    </xsd:element>
    <xsd:element name="Author_x002f_Subject_x0020_Matter_x0020_Expert_x0020__x0028_SME_x0029__x0020_2" ma:index="13" nillable="true" ma:displayName="Author/Subject Matter Expert (SME) 2" ma:description="The person assigned that is given responsibility to support the writing, developing or revising the process. Entered by the person uploading the document." ma:list="UserInfo" ma:internalName="Author_x002f_Subject_x0020_Matter_x0020_Expert_x0020__x0028_SME_x0029__x0020_2"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ffected_x0020_Offices" ma:index="17" nillable="true" ma:displayName="Affected Offices" ma:description="Listing of local Offices that are touched or affected by this process" ma:list="{657439c5-c92f-4994-b7bc-e2749f008b95}" ma:internalName="Affected_x0020_Offices" ma:showField="Title" ma:web="0898a31c-d586-4506-b6b6-fb4ddea93d01">
      <xsd:complexType>
        <xsd:complexContent>
          <xsd:extension base="dms:MultiChoiceLookup">
            <xsd:sequence>
              <xsd:element name="Value" type="dms:Lookup" maxOccurs="unbounded" minOccurs="0" nillable="true"/>
            </xsd:sequence>
          </xsd:extension>
        </xsd:complexContent>
      </xsd:complexType>
    </xsd:element>
    <xsd:element name="ES_x0020_Supplement_x0020__x003f_" ma:index="18" nillable="true" ma:displayName="ES Supplement ?" ma:default="0" ma:description="Indicate “Yes” if this is a supplement to an HQ ES process either at MSC or District only." ma:internalName="ES_x0020_Supplement_x0020__x003f_">
      <xsd:simpleType>
        <xsd:restriction base="dms:Boolean"/>
      </xsd:simpleType>
    </xsd:element>
    <xsd:element name="Attachment_x002d__x003f_" ma:index="19" nillable="true" ma:displayName="Attachment-?" ma:default="0" ma:description="Check the box if this is an attachment to a process" ma:internalName="Attachment_x002d__x003f_">
      <xsd:simpleType>
        <xsd:restriction base="dms:Boolean"/>
      </xsd:simpleType>
    </xsd:element>
    <xsd:element name="Key_x0020_Process_x002d__x003f_" ma:index="20" nillable="true" ma:displayName="Key Process-?" ma:default="0" ma:description="This field identifies if this process is one of the Key or Critical Process for that particular Functional Office/CoP." ma:internalName="Key_x0020_Process_x002d__x003f_">
      <xsd:simpleType>
        <xsd:restriction base="dms:Boolean"/>
      </xsd:simpleType>
    </xsd:element>
    <xsd:element name="Best_x0020_Practice" ma:index="21" nillable="true" ma:displayName="Best Practice - Process" ma:default="0" ma:description="This field is used to Nominated as USACE Best Practice" ma:internalName="Best_x0020_Practice" ma:readOnly="false">
      <xsd:simpleType>
        <xsd:restriction base="dms:Boolean"/>
      </xsd:simpleType>
    </xsd:element>
    <xsd:element name="Best_x0020_Practice_x0020_Process_x0020_Notes" ma:index="22" nillable="true" ma:displayName="Best Practice Process Notes" ma:description="General note on why this process should be recognized as a USACE best practice" ma:internalName="Best_x0020_Practice_x0020_Process_x0020_Notes">
      <xsd:simpleType>
        <xsd:restriction base="dms:Note"/>
      </xsd:simpleType>
    </xsd:element>
    <xsd:element name="FAR_x0020_Provision_x0020_or_x0020_Clause" ma:index="24" nillable="true" ma:displayName="FAR Provision or Clause" ma:description="Linking a FAR clause to a process to help Contracting identify processes and create unique views." ma:list="{9b9990c6-528b-4a11-96e2-3115424c994f}" ma:internalName="FAR_x0020_Provision_x0020_or_x0020_Clause" ma:showField="Title" ma:web="0898a31c-d586-4506-b6b6-fb4ddea93d01">
      <xsd:complexType>
        <xsd:complexContent>
          <xsd:extension base="dms:MultiChoiceLookup">
            <xsd:sequence>
              <xsd:element name="Value" type="dms:Lookup" maxOccurs="unbounded" minOccurs="0" nillable="true"/>
            </xsd:sequence>
          </xsd:extension>
        </xsd:complexContent>
      </xsd:complexType>
    </xsd:element>
    <xsd:element name="DFAR_x0020_Listing" ma:index="25" nillable="true" ma:displayName="DFAR Listing" ma:description="Linking a DFAR clause to a process to help Contracting identify processes and create unique views." ma:list="{98deb68f-acb4-427d-bf20-ba5129963110}" ma:internalName="DFAR_x0020_Listing" ma:showField="Title" ma:web="0898a31c-d586-4506-b6b6-fb4ddea93d01">
      <xsd:complexType>
        <xsd:complexContent>
          <xsd:extension base="dms:MultiChoiceLookup">
            <xsd:sequence>
              <xsd:element name="Value" type="dms:Lookup" maxOccurs="unbounded" minOccurs="0" nillable="true"/>
            </xsd:sequence>
          </xsd:extension>
        </xsd:complexContent>
      </xsd:complexType>
    </xsd:element>
    <xsd:element name="Process_x0020_Reviewd_x0020_By" ma:index="26" nillable="true" ma:displayName="Process Reviewed By" ma:description="This is name of the persons who has reviewed the process" ma:list="UserInfo" ma:internalName="Process_x0020_Reviewd_x0020_By"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ocess_x0020_Reviewed_x0020_Date" ma:index="27" nillable="true" ma:displayName="Process Reviewed Date" ma:description="Date the process was last reviewed" ma:format="DateOnly" ma:internalName="Process_x0020_Reviewed_x0020_Date">
      <xsd:simpleType>
        <xsd:restriction base="dms:DateTime"/>
      </xsd:simpleType>
    </xsd:element>
    <xsd:element name="Process_x0020_Reviewed_x0020_By_x0020__x0028_Open_x0020_Text_x0029_" ma:index="29" nillable="true" ma:displayName="Process Reviewed By (Open Text)" ma:description="This is an open text field to allow unique or multiply names" ma:internalName="Process_x0020_Reviewed_x0020_By_x0020__x0028_Open_x0020_Text_x0029_">
      <xsd:simpleType>
        <xsd:restriction base="dms:Text">
          <xsd:maxLength value="255"/>
        </xsd:restriction>
      </xsd:simpleType>
    </xsd:element>
    <xsd:element name="CPI_x0020_Initiative_x0020_In_x0020_Progress_x002d__x003f_" ma:index="30" nillable="true" ma:displayName="CPI/LSS - Process Linked to a CPI Project –?" ma:default="No" ma:description="“CPI Initiative In Progress” This field is used to identify a process that will be improved using the LSS tools." ma:format="RadioButtons" ma:internalName="CPI_x0020_Initiative_x0020_In_x0020_Progress_x002d__x003f_">
      <xsd:simpleType>
        <xsd:restriction base="dms:Choice">
          <xsd:enumeration value="No"/>
          <xsd:enumeration value="Yes-CPI/LSS Project Planned"/>
          <xsd:enumeration value="Yes-CPI/LSS Project Underway"/>
          <xsd:enumeration value="Yes-CPI/LSS Project Completed"/>
        </xsd:restriction>
      </xsd:simpleType>
    </xsd:element>
    <xsd:element name="CPI_x0020_Project_x0020_Owner" ma:index="31" nillable="true" ma:displayName="CPI Project Manager (Candidate Doing Project)" ma:description="The person who is project manager for the CPI project or improvement" ma:list="UserInfo" ma:internalName="CPI_x0020_Project_x0020_Own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PI_x0020_Initiative_x0020_Date_x0020_Planned" ma:index="32" nillable="true" ma:displayName="CPI Initiative Date Planned" ma:description="The date when a CPII project is being considered and linked to an existing process or to a dummy (names but not developed) process in the QMS." ma:format="DateOnly" ma:internalName="CPI_x0020_Initiative_x0020_Date_x0020_Planned">
      <xsd:simpleType>
        <xsd:restriction base="dms:DateTime"/>
      </xsd:simpleType>
    </xsd:element>
    <xsd:element name="CPI_x0020_Project_x0020_Owner0" ma:index="34" nillable="true" ma:displayName="CPI Project Owner (Gate Approver)" ma:description="The person identified in Army PowerSteering as the project owner" ma:list="UserInfo" ma:internalName="CPI_x0020_Project_x0020_Owner0"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PI_x0020_Army_x0020_PowerSteering_x0020_Link" ma:index="35" nillable="true" ma:displayName="Army PowerSteering Link" ma:description="The hyperlink to the PoweSteering, if access denied request from Karl Trunk at HQ USACE" ma:format="Hyperlink" ma:internalName="CPI_x0020_Army_x0020_PowerSteering_x0020_Link">
      <xsd:complexType>
        <xsd:complexContent>
          <xsd:extension base="dms:URL">
            <xsd:sequence>
              <xsd:element name="Url" type="dms:ValidUrl" minOccurs="0" nillable="true"/>
              <xsd:element name="Description" type="xsd:string" nillable="true"/>
            </xsd:sequence>
          </xsd:extension>
        </xsd:complexContent>
      </xsd:complexType>
    </xsd:element>
    <xsd:element name="CPI_x0020_Army_x0020_PowerSteering_x0020_Number" ma:index="36" nillable="true" ma:displayName="Army PowerSteering Number" ma:description="The number assigned in PoweSteering for this project" ma:internalName="CPI_x0020_Army_x0020_PowerSteering_x0020_Number">
      <xsd:simpleType>
        <xsd:restriction base="dms:Text">
          <xsd:maxLength value="255"/>
        </xsd:restriction>
      </xsd:simpleType>
    </xsd:element>
    <xsd:element name="ACE_x002d_IT_x0020_IMIT_x0020_Mission_x0020_Area" ma:index="37" nillable="true" ma:displayName="ACE-IT IMIT MissionArea" ma:list="{7c96f37d-e25d-42c3-9cb2-beec50aaa4b9}" ma:internalName="ACE_x002d_IT_x0020_IMIT_x0020_Mission_x0020_Area" ma:readOnly="false" ma:showField="Title" ma:web="0898a31c-d586-4506-b6b6-fb4ddea93d01">
      <xsd:simpleType>
        <xsd:restriction base="dms:Lookup"/>
      </xsd:simpleType>
    </xsd:element>
    <xsd:element name="ACE_x002d_IT_x0020_MissionAreaClass" ma:index="38" nillable="true" ma:displayName="ACE-IT MissionAreaClass" ma:list="{488df461-588b-4423-84b2-9b8fd8146815}" ma:internalName="ACE_x002d_IT_x0020_MissionAreaClass" ma:showField="Title" ma:web="0898a31c-d586-4506-b6b6-fb4ddea93d01">
      <xsd:simpleType>
        <xsd:restriction base="dms:Lookup"/>
      </xsd:simpleType>
    </xsd:element>
    <xsd:element name="ACE_x002d_IT_x0020_ServiceCategory" ma:index="39" nillable="true" ma:displayName="ACE-IT ServiceCategory" ma:list="{4a5dc04f-46a1-48e8-9bdf-e245a864ce93}" ma:internalName="ACE_x002d_IT_x0020_ServiceCategory" ma:showField="Title" ma:web="0898a31c-d586-4506-b6b6-fb4ddea93d01">
      <xsd:simpleType>
        <xsd:restriction base="dms:Lookup"/>
      </xsd:simpleType>
    </xsd:element>
    <xsd:element name="ACE_x002d_IT_x0020_ServiceArea" ma:index="40" nillable="true" ma:displayName="ACE-IT ServiceArea" ma:list="{82a7ccbf-1490-401b-87ea-f30c927355bc}" ma:internalName="ACE_x002d_IT_x0020_ServiceArea" ma:showField="Title" ma:web="0898a31c-d586-4506-b6b6-fb4ddea93d01">
      <xsd:simpleType>
        <xsd:restriction base="dms:Lookup"/>
      </xsd:simpleType>
    </xsd:element>
    <xsd:element name="POD_x0020_Unique_x0020_Process_x0020_Number" ma:index="41" nillable="true" ma:displayName="U Process Number" ma:description="This is an area to identify a unique number for a local/region that can be used for special views or during transition over to the USACE QMS" ma:internalName="POD_x0020_Unique_x0020_Process_x0020_Number">
      <xsd:simpleType>
        <xsd:restriction base="dms:Text">
          <xsd:maxLength value="255"/>
        </xsd:restriction>
      </xsd:simpleType>
    </xsd:element>
    <xsd:element name="POD_x0020_Category" ma:index="42" nillable="true" ma:displayName="U Category" ma:description="Local/Regional to use for custom grouping or views" ma:internalName="POD_x0020_Category">
      <xsd:simpleType>
        <xsd:restriction base="dms:Text">
          <xsd:maxLength value="255"/>
        </xsd:restriction>
      </xsd:simpleType>
    </xsd:element>
    <xsd:element name="Unique_x0020_Local_x002f_Regional_x0020_Office_x002f_Owner" ma:index="43" nillable="true" ma:displayName="U Office/Owner" ma:description="The local or regional unique office" ma:internalName="Unique_x0020_Local_x002f_Regional_x0020_Office_x002f_Owner">
      <xsd:simpleType>
        <xsd:restriction base="dms:Text">
          <xsd:maxLength value="255"/>
        </xsd:restriction>
      </xsd:simpleType>
    </xsd:element>
    <xsd:element name="Unique_x0020_Local_x002f_Regional_x0020_Lower_x0020_Level_x0020_Office_x002f_Owner" ma:index="44" nillable="true" ma:displayName="U Lower Level Office/Owner" ma:internalName="Unique_x0020_Local_x002f_Regional_x0020_Lower_x0020_Level_x0020_Office_x002f_Owner">
      <xsd:simpleType>
        <xsd:restriction base="dms:Text">
          <xsd:maxLength value="255"/>
        </xsd:restriction>
      </xsd:simpleType>
    </xsd:element>
    <xsd:element name="Unique_x0020_Other" ma:index="45" nillable="true" ma:displayName="U Other" ma:internalName="Unique_x0020_Other">
      <xsd:simpleType>
        <xsd:restriction base="dms:Text">
          <xsd:maxLength value="255"/>
        </xsd:restriction>
      </xsd:simpleType>
    </xsd:element>
    <xsd:element name="Unique_x0020_Local_x002f_Regional_x0020_Other_x0020__x0023_2" ma:index="46" nillable="true" ma:displayName="U Other #2" ma:internalName="Unique_x0020_Local_x002f_Regional_x0020_Other_x0020__x0023_2">
      <xsd:simpleType>
        <xsd:restriction base="dms:Text">
          <xsd:maxLength value="255"/>
        </xsd:restriction>
      </xsd:simpleType>
    </xsd:element>
    <xsd:element name="Unique_x0020_Local_x002f_Regional_x0020_Other_x0020__x0023_3" ma:index="47" nillable="true" ma:displayName="U Other #3" ma:internalName="Unique_x0020_Local_x002f_Regional_x0020_Other_x0020__x0023_3">
      <xsd:simpleType>
        <xsd:restriction base="dms:Text">
          <xsd:maxLength value="255"/>
        </xsd:restriction>
      </xsd:simpleType>
    </xsd:element>
    <xsd:element name="Unique_x0020_Local_x002f_Regional_x0020_Other_x0020__x0023_4" ma:index="48" nillable="true" ma:displayName="U Other #4" ma:description="Additonal field for unique local aor regional requirments" ma:internalName="Unique_x0020_Local_x002f_Regional_x0020_Other_x0020__x0023_4">
      <xsd:simpleType>
        <xsd:restriction base="dms:Text">
          <xsd:maxLength value="255"/>
        </xsd:restriction>
      </xsd:simpleType>
    </xsd:element>
    <xsd:element name="Unique_x0020_Local_x002f_Regional_x0020_Other_x0020__x0023_5" ma:index="49" nillable="true" ma:displayName="U Other #5" ma:description="Unique item" ma:internalName="Unique_x0020_Local_x002f_Regional_x0020_Other_x0020__x0023_5">
      <xsd:simpleType>
        <xsd:restriction base="dms:Text">
          <xsd:maxLength value="255"/>
        </xsd:restriction>
      </xsd:simpleType>
    </xsd:element>
    <xsd:element name="Subregion_x0020_or_x0020_District" ma:index="53" nillable="true" ma:displayName="Subregion or District" ma:hidden="true" ma:list="{fc8a93fa-c1c8-4f5e-bccd-69abc1f0261e}" ma:internalName="Subregion_x0020_or_x0020_District" ma:readOnly="false" ma:showField="Title" ma:web="0898a31c-d586-4506-b6b6-fb4ddea93d01">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6" ma:displayName="Content Type" ma:readOnly="true"/>
        <xsd:element ref="dc:title" minOccurs="0" maxOccurs="1" ma:index="2" ma:displayName="Title:"/>
        <xsd:element ref="dc:subject" minOccurs="0" maxOccurs="1"/>
        <xsd:element ref="dc:description" minOccurs="0" maxOccurs="1"/>
        <xsd:element name="keywords" minOccurs="0" maxOccurs="1" type="xsd:string" ma:index="15"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FAR_x0020_Provision_x0020_or_x0020_Clause xmlns="73a5ad5c-b488-48d9-8983-17b678f390ed"/>
    <Process_x0020_Reviewed_x0020_By_x0020__x0028_Open_x0020_Text_x0029_ xmlns="73a5ad5c-b488-48d9-8983-17b678f390ed" xsi:nil="true"/>
    <Unique_x0020_Local_x002f_Regional_x0020_Lower_x0020_Level_x0020_Office_x002f_Owner xmlns="73a5ad5c-b488-48d9-8983-17b678f390ed" xsi:nil="true"/>
    <Author_x002f_Subject_x0020_Matter_x0020_Expert_x0020__x0028_SME_x0029__x0020_2 xmlns="73a5ad5c-b488-48d9-8983-17b678f390ed">
      <UserInfo>
        <DisplayName>Swenson, Daniel P SPL</DisplayName>
        <AccountId>13553</AccountId>
        <AccountType/>
      </UserInfo>
    </Author_x002f_Subject_x0020_Matter_x0020_Expert_x0020__x0028_SME_x0029__x0020_2>
    <ES_x0020_Supplement_x0020__x003f_ xmlns="73a5ad5c-b488-48d9-8983-17b678f390ed">false</ES_x0020_Supplement_x0020__x003f_>
    <QMSDistrict xmlns="73A5AD5C-B488-48D9-8983-17B678F390ED" xsi:nil="true"/>
    <Best_x0020_Practice_x0020_Process_x0020_Notes xmlns="73a5ad5c-b488-48d9-8983-17b678f390ed" xsi:nil="true"/>
    <POD_x0020_Unique_x0020_Process_x0020_Number xmlns="73a5ad5c-b488-48d9-8983-17b678f390ed" xsi:nil="true"/>
    <Unique_x0020_Other xmlns="73a5ad5c-b488-48d9-8983-17b678f390ed" xsi:nil="true"/>
    <Unique_x0020_Local_x002f_Regional_x0020_Other_x0020__x0023_3 xmlns="73a5ad5c-b488-48d9-8983-17b678f390ed" xsi:nil="true"/>
    <QMSLocation xmlns="73A5AD5C-B488-48D9-8983-17B678F390ED">9</QMSLocation>
    <Advocate_x002f_Process_x0020_Ownder xmlns="73A5AD5C-B488-48D9-8983-17B678F390ED">CESPD-PDS-O</Advocate_x002f_Process_x0020_Ownder>
    <Affected_x0020_Communities_x0020_of_x0020_Practice xmlns="73a5ad5c-b488-48d9-8983-17b678f390ed">
      <Value>16</Value>
    </Affected_x0020_Communities_x0020_of_x0020_Practice>
    <Affected_x0020_Offices xmlns="73a5ad5c-b488-48d9-8983-17b678f390ed"/>
    <Attachment_x002d__x003f_ xmlns="73a5ad5c-b488-48d9-8983-17b678f390ed">true</Attachment_x002d__x003f_>
    <Unique_x0020_Local_x002f_Regional_x0020_Other_x0020__x0023_2 xmlns="73a5ad5c-b488-48d9-8983-17b678f390ed" xsi:nil="true"/>
    <_x0032_nd_x0020_Point_x0020_of_x0020_Contact xmlns="73A5AD5C-B488-48D9-8983-17B678F390ED">
      <UserInfo>
        <DisplayName>Eakle, Wade L SPD</DisplayName>
        <AccountId>14660</AccountId>
        <AccountType/>
      </UserInfo>
    </_x0032_nd_x0020_Point_x0020_of_x0020_Contact>
    <Reviewed_x0020_By xmlns="73A5AD5C-B488-48D9-8983-17B678F390ED">Revised 11/30/2012 per Swenson.</Reviewed_x0020_By>
    <CPI_x0020_Project_x0020_Owner0 xmlns="73a5ad5c-b488-48d9-8983-17b678f390ed">
      <UserInfo>
        <DisplayName/>
        <AccountId xsi:nil="true"/>
        <AccountType/>
      </UserInfo>
    </CPI_x0020_Project_x0020_Owner0>
    <CPI_x0020_Army_x0020_PowerSteering_x0020_Number xmlns="73a5ad5c-b488-48d9-8983-17b678f390ed" xsi:nil="true"/>
    <QMSOffice xmlns="73A5AD5C-B488-48D9-8983-17B678F390ED">95</QMSOffice>
    <QMS_x0020_Status xmlns="73A5AD5C-B488-48D9-8983-17B678F390ED">Published</QMS_x0020_Status>
    <Process_x0020_Type xmlns="73a5ad5c-b488-48d9-8983-17b678f390ed">3</Process_x0020_Type>
    <ISOStandardParagraphNumber xmlns="73A5AD5C-B488-48D9-8983-17B678F390ED"/>
    <Description0 xmlns="73A5AD5C-B488-48D9-8983-17B678F390ED">Attachment 6 to 12501-SPD.</Description0>
    <Primary_x0020_Community_x0020_of_x0020_Practice xmlns="73a5ad5c-b488-48d9-8983-17b678f390ed">16</Primary_x0020_Community_x0020_of_x0020_Practice>
    <LSS_x002f_CPI_x0020_date_x0020_completed xmlns="73A5AD5C-B488-48D9-8983-17B678F390ED" xsi:nil="true"/>
    <POD_x0020_Category xmlns="73a5ad5c-b488-48d9-8983-17b678f390ed" xsi:nil="true"/>
    <Unique_x0020_Local_x002f_Regional_x0020_Other_x0020__x0023_5 xmlns="73a5ad5c-b488-48d9-8983-17b678f390ed" xsi:nil="true"/>
    <Process_x0020_Reviewed_x0020_Date xmlns="73a5ad5c-b488-48d9-8983-17b678f390ed" xsi:nil="true"/>
    <LegacyProcessLink xmlns="73A5AD5C-B488-48D9-8983-17B678F390ED">
      <Url xsi:nil="true"/>
      <Description xsi:nil="true"/>
    </LegacyProcessLink>
    <Point_x0020_of_x0020_Contact xmlns="73A5AD5C-B488-48D9-8983-17B678F390ED">
      <UserInfo>
        <DisplayName>Swenson, Daniel P SPL</DisplayName>
        <AccountId>13553</AccountId>
        <AccountType/>
      </UserInfo>
    </Point_x0020_of_x0020_Contact>
    <Key_x0020_Process_x002d__x003f_ xmlns="73a5ad5c-b488-48d9-8983-17b678f390ed">true</Key_x0020_Process_x002d__x003f_>
    <ProcessNumber xmlns="73A5AD5C-B488-48D9-8983-17B678F390ED" xsi:nil="true"/>
    <_x0032_nd_x0020_Author xmlns="73A5AD5C-B488-48D9-8983-17B678F390ED">
      <UserInfo>
        <DisplayName>Eakle, Wade L SPD</DisplayName>
        <AccountId>14660</AccountId>
        <AccountType/>
      </UserInfo>
    </_x0032_nd_x0020_Author>
    <LegacyProcess xmlns="73A5AD5C-B488-48D9-8983-17B678F390ED" xsi:nil="true"/>
    <Best_x0020_Practice xmlns="73a5ad5c-b488-48d9-8983-17b678f390ed">false</Best_x0020_Practice>
    <Process_x0020_Reviewd_x0020_By xmlns="73a5ad5c-b488-48d9-8983-17b678f390ed">
      <UserInfo>
        <DisplayName/>
        <AccountId xsi:nil="true"/>
        <AccountType/>
      </UserInfo>
    </Process_x0020_Reviewd_x0020_By>
    <Unique_x0020_Local_x002f_Regional_x0020_Other_x0020__x0023_4 xmlns="73a5ad5c-b488-48d9-8983-17b678f390ed" xsi:nil="true"/>
    <National_x0020_Process_x0020_Number xmlns="73a5ad5c-b488-48d9-8983-17b678f390ed">12</National_x0020_Process_x0020_Number>
    <DFAR_x0020_Listing xmlns="73a5ad5c-b488-48d9-8983-17b678f390ed"/>
    <CPI_x0020_Initiative_x0020_Date_x0020_Planned xmlns="73a5ad5c-b488-48d9-8983-17b678f390ed" xsi:nil="true"/>
    <CPI_x0020_Army_x0020_PowerSteering_x0020_Link xmlns="73a5ad5c-b488-48d9-8983-17b678f390ed">
      <Url xsi:nil="true"/>
      <Description xsi:nil="true"/>
    </CPI_x0020_Army_x0020_PowerSteering_x0020_Link>
    <Subregion_x0020_or_x0020_District xmlns="73a5ad5c-b488-48d9-8983-17b678f390ed" xsi:nil="true"/>
    <CPI_x0020_Initiative_x0020_In_x0020_Progress_x002d__x003f_ xmlns="73a5ad5c-b488-48d9-8983-17b678f390ed">No</CPI_x0020_Initiative_x0020_In_x0020_Progress_x002d__x003f_>
    <CPI_x0020_Project_x0020_Owner xmlns="73a5ad5c-b488-48d9-8983-17b678f390ed">
      <UserInfo>
        <DisplayName/>
        <AccountId xsi:nil="true"/>
        <AccountType/>
      </UserInfo>
    </CPI_x0020_Project_x0020_Owner>
    <Unique_x0020_Local_x002f_Regional_x0020_Office_x002f_Owner xmlns="73a5ad5c-b488-48d9-8983-17b678f390ed" xsi:nil="true"/>
    <ACE_x002d_IT_x0020_ServiceCategory xmlns="73a5ad5c-b488-48d9-8983-17b678f390ed" xsi:nil="true"/>
    <ACE_x002d_IT_x0020_IMIT_x0020_Mission_x0020_Area xmlns="73a5ad5c-b488-48d9-8983-17b678f390ed" xsi:nil="true"/>
    <ACE_x002d_IT_x0020_MissionAreaClass xmlns="73a5ad5c-b488-48d9-8983-17b678f390ed" xsi:nil="true"/>
    <ACE_x002d_IT_x0020_ServiceArea xmlns="73a5ad5c-b488-48d9-8983-17b678f390e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F9F4BF-F3CE-4C96-B779-13DEE1F157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A5AD5C-B488-48D9-8983-17B678F390ED"/>
    <ds:schemaRef ds:uri="73a5ad5c-b488-48d9-8983-17b678f390ed"/>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011796EB-2D65-48D4-B225-EFF4A4FD586E}">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73A5AD5C-B488-48D9-8983-17B678F390ED"/>
    <ds:schemaRef ds:uri="73a5ad5c-b488-48d9-8983-17b678f390ed"/>
    <ds:schemaRef ds:uri="http://schemas.openxmlformats.org/package/2006/metadata/core-properties"/>
  </ds:schemaRefs>
</ds:datastoreItem>
</file>

<file path=customXml/itemProps3.xml><?xml version="1.0" encoding="utf-8"?>
<ds:datastoreItem xmlns:ds="http://schemas.openxmlformats.org/officeDocument/2006/customXml" ds:itemID="{87D99019-338C-48F5-86F1-35C5D2B3B2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Checklist</vt:lpstr>
      <vt:lpstr>Step 2. Qualitative</vt:lpstr>
      <vt:lpstr>Step 3. BAMI (col A)</vt:lpstr>
      <vt:lpstr>Step 3. BAMI (col B)</vt:lpstr>
      <vt:lpstr>Step 3. BAMI (col C)</vt:lpstr>
      <vt:lpstr>Lists of terms</vt:lpstr>
      <vt:lpstr>Checklist!Print_Area</vt:lpstr>
    </vt:vector>
  </TitlesOfParts>
  <Company>US Army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Mitigation Ratio Setting Checklist Excel format</dc:title>
  <dc:creator>Daniel P. Swenson</dc:creator>
  <cp:keywords>mitigation ratio checklist_x000d_
compensatory mitigation_x000d_
regulatory</cp:keywords>
  <cp:lastModifiedBy>L0PD9TJC</cp:lastModifiedBy>
  <cp:lastPrinted>2012-08-02T20:53:47Z</cp:lastPrinted>
  <dcterms:created xsi:type="dcterms:W3CDTF">2009-09-28T16:52:50Z</dcterms:created>
  <dcterms:modified xsi:type="dcterms:W3CDTF">2013-10-23T21:04:33Z</dcterms:modified>
  <cp:contentType>QMS Document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0x010100F1045394DC4540D3B186153FF2D5B186001060F89EBCAC7C48873B0BCD3B5E7520</vt:lpwstr>
  </property>
  <property fmtid="{D5CDD505-2E9C-101B-9397-08002B2CF9AE}" pid="3" name="Primary Community of Practice">
    <vt:lpwstr>16</vt:lpwstr>
  </property>
  <property fmtid="{D5CDD505-2E9C-101B-9397-08002B2CF9AE}" pid="4" name="2nd Author">
    <vt:lpwstr>Cavanaugh, Thomas J SPD16054</vt:lpwstr>
  </property>
  <property fmtid="{D5CDD505-2E9C-101B-9397-08002B2CF9AE}" pid="5" name="ES Supplement ?">
    <vt:lpwstr>false</vt:lpwstr>
  </property>
  <property fmtid="{D5CDD505-2E9C-101B-9397-08002B2CF9AE}" pid="6" name="Description0">
    <vt:lpwstr>Mitigation ratio setting checklist_step3_CRAM-example</vt:lpwstr>
  </property>
  <property fmtid="{D5CDD505-2E9C-101B-9397-08002B2CF9AE}" pid="7" name="Point of Contact">
    <vt:lpwstr>Cavanaugh, Thomas J SPD16054</vt:lpwstr>
  </property>
  <property fmtid="{D5CDD505-2E9C-101B-9397-08002B2CF9AE}" pid="8" name="National Process Number">
    <vt:lpwstr>12</vt:lpwstr>
  </property>
  <property fmtid="{D5CDD505-2E9C-101B-9397-08002B2CF9AE}" pid="9" name="QMSLocation">
    <vt:lpwstr>9</vt:lpwstr>
  </property>
  <property fmtid="{D5CDD505-2E9C-101B-9397-08002B2CF9AE}" pid="10" name="Author0">
    <vt:lpwstr>Swenson, Daniel P SPL13553</vt:lpwstr>
  </property>
  <property fmtid="{D5CDD505-2E9C-101B-9397-08002B2CF9AE}" pid="11" name="Best Practice">
    <vt:lpwstr>false</vt:lpwstr>
  </property>
  <property fmtid="{D5CDD505-2E9C-101B-9397-08002B2CF9AE}" pid="12" name="Process Reviewd By">
    <vt:lpwstr/>
  </property>
  <property fmtid="{D5CDD505-2E9C-101B-9397-08002B2CF9AE}" pid="13" name="CPI Initiative In Progress-?">
    <vt:lpwstr>No</vt:lpwstr>
  </property>
  <property fmtid="{D5CDD505-2E9C-101B-9397-08002B2CF9AE}" pid="14" name="Advocate/Process Ownder">
    <vt:lpwstr>CESPD-PDS-O</vt:lpwstr>
  </property>
  <property fmtid="{D5CDD505-2E9C-101B-9397-08002B2CF9AE}" pid="15" name="Attachment-?">
    <vt:lpwstr>true</vt:lpwstr>
  </property>
  <property fmtid="{D5CDD505-2E9C-101B-9397-08002B2CF9AE}" pid="16" name="2nd Point of Contact">
    <vt:lpwstr>Eakle, Wade L SPD14660</vt:lpwstr>
  </property>
  <property fmtid="{D5CDD505-2E9C-101B-9397-08002B2CF9AE}" pid="17" name="LegacyProcessLink">
    <vt:lpwstr/>
  </property>
  <property fmtid="{D5CDD505-2E9C-101B-9397-08002B2CF9AE}" pid="18" name="CPI Project Owner">
    <vt:lpwstr/>
  </property>
  <property fmtid="{D5CDD505-2E9C-101B-9397-08002B2CF9AE}" pid="19" name="QMSOffice">
    <vt:lpwstr>95</vt:lpwstr>
  </property>
  <property fmtid="{D5CDD505-2E9C-101B-9397-08002B2CF9AE}" pid="20" name="CPI Army PowerSteering Link">
    <vt:lpwstr/>
  </property>
  <property fmtid="{D5CDD505-2E9C-101B-9397-08002B2CF9AE}" pid="21" name="QMS Status">
    <vt:lpwstr>Published</vt:lpwstr>
  </property>
  <property fmtid="{D5CDD505-2E9C-101B-9397-08002B2CF9AE}" pid="22" name="Key Process-?">
    <vt:lpwstr>false</vt:lpwstr>
  </property>
</Properties>
</file>